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資料\"/>
    </mc:Choice>
  </mc:AlternateContent>
  <bookViews>
    <workbookView xWindow="0" yWindow="0" windowWidth="23040" windowHeight="10020" activeTab="2"/>
  </bookViews>
  <sheets>
    <sheet name="Graph1" sheetId="2" r:id="rId1"/>
    <sheet name="150401報酬単価" sheetId="1" r:id="rId2"/>
    <sheet name="150401国庫負担基準" sheetId="3" r:id="rId3"/>
  </sheets>
  <definedNames>
    <definedName name="_xlnm.Print_Area" localSheetId="2">'150401国庫負担基準'!$A$1:$L$32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3" l="1"/>
  <c r="M10" i="1" l="1"/>
  <c r="M11" i="1" s="1"/>
  <c r="M12" i="1" s="1"/>
  <c r="M13" i="1" s="1"/>
  <c r="M14" i="1" s="1"/>
  <c r="M15" i="1" s="1"/>
  <c r="N9" i="1"/>
  <c r="N10" i="1" s="1"/>
  <c r="M9" i="1"/>
  <c r="N11" i="1" l="1"/>
  <c r="O10" i="1"/>
  <c r="P10" i="1" s="1"/>
  <c r="Q10" i="1" s="1"/>
  <c r="O9" i="1"/>
  <c r="P9" i="1" s="1"/>
  <c r="Q9" i="1" s="1"/>
  <c r="R9" i="1" s="1"/>
  <c r="R10" i="1" s="1"/>
  <c r="E6" i="1"/>
  <c r="D6" i="1"/>
  <c r="F6" i="1"/>
  <c r="C6" i="1"/>
  <c r="B6" i="1"/>
  <c r="L16" i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J15" i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H15" i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I12" i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B55" i="1" l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0" i="1"/>
  <c r="B26" i="1"/>
  <c r="B22" i="1"/>
  <c r="B33" i="1"/>
  <c r="B29" i="1"/>
  <c r="B25" i="1"/>
  <c r="B21" i="1"/>
  <c r="B18" i="1"/>
  <c r="B16" i="1"/>
  <c r="B14" i="1"/>
  <c r="B12" i="1"/>
  <c r="B10" i="1"/>
  <c r="B8" i="1"/>
  <c r="B32" i="1"/>
  <c r="B28" i="1"/>
  <c r="B24" i="1"/>
  <c r="B20" i="1"/>
  <c r="B31" i="1"/>
  <c r="B27" i="1"/>
  <c r="B23" i="1"/>
  <c r="B19" i="1"/>
  <c r="B17" i="1"/>
  <c r="B15" i="1"/>
  <c r="B13" i="1"/>
  <c r="B11" i="1"/>
  <c r="B9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6" i="1"/>
  <c r="D14" i="1"/>
  <c r="D12" i="1"/>
  <c r="D10" i="1"/>
  <c r="D8" i="1"/>
  <c r="D17" i="1"/>
  <c r="D15" i="1"/>
  <c r="D13" i="1"/>
  <c r="D11" i="1"/>
  <c r="D9" i="1"/>
  <c r="F10" i="1"/>
  <c r="F9" i="1"/>
  <c r="M16" i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N12" i="1"/>
  <c r="O11" i="1"/>
  <c r="P11" i="1" s="1"/>
  <c r="Q11" i="1" s="1"/>
  <c r="R11" i="1" s="1"/>
  <c r="F11" i="1" l="1"/>
  <c r="N13" i="1"/>
  <c r="O12" i="1"/>
  <c r="P12" i="1" s="1"/>
  <c r="Q12" i="1" s="1"/>
  <c r="R12" i="1" s="1"/>
  <c r="F12" i="1" l="1"/>
  <c r="N14" i="1"/>
  <c r="O13" i="1"/>
  <c r="P13" i="1" s="1"/>
  <c r="Q13" i="1" s="1"/>
  <c r="R13" i="1" s="1"/>
  <c r="F13" i="1" l="1"/>
  <c r="N15" i="1"/>
  <c r="O14" i="1"/>
  <c r="P14" i="1" s="1"/>
  <c r="Q14" i="1" s="1"/>
  <c r="R14" i="1" s="1"/>
  <c r="F14" i="1" s="1"/>
  <c r="N16" i="1" l="1"/>
  <c r="O15" i="1"/>
  <c r="P15" i="1" s="1"/>
  <c r="Q15" i="1" s="1"/>
  <c r="R15" i="1" s="1"/>
  <c r="F15" i="1" s="1"/>
  <c r="N17" i="1" l="1"/>
  <c r="O16" i="1"/>
  <c r="P16" i="1" s="1"/>
  <c r="Q16" i="1" s="1"/>
  <c r="R16" i="1" s="1"/>
  <c r="F16" i="1" s="1"/>
  <c r="N18" i="1" l="1"/>
  <c r="O17" i="1"/>
  <c r="P17" i="1" s="1"/>
  <c r="Q17" i="1" s="1"/>
  <c r="R17" i="1" s="1"/>
  <c r="F17" i="1" s="1"/>
  <c r="N19" i="1" l="1"/>
  <c r="O18" i="1"/>
  <c r="P18" i="1" s="1"/>
  <c r="Q18" i="1" s="1"/>
  <c r="R18" i="1" s="1"/>
  <c r="F18" i="1" s="1"/>
  <c r="N20" i="1" l="1"/>
  <c r="O19" i="1"/>
  <c r="P19" i="1" s="1"/>
  <c r="Q19" i="1" s="1"/>
  <c r="R19" i="1" s="1"/>
  <c r="F19" i="1" s="1"/>
  <c r="N21" i="1" l="1"/>
  <c r="O20" i="1"/>
  <c r="P20" i="1" s="1"/>
  <c r="Q20" i="1" s="1"/>
  <c r="R20" i="1" s="1"/>
  <c r="F20" i="1" s="1"/>
  <c r="N22" i="1" l="1"/>
  <c r="O21" i="1"/>
  <c r="P21" i="1" s="1"/>
  <c r="Q21" i="1" s="1"/>
  <c r="R21" i="1" s="1"/>
  <c r="F21" i="1" s="1"/>
  <c r="N23" i="1" l="1"/>
  <c r="O22" i="1"/>
  <c r="P22" i="1" s="1"/>
  <c r="Q22" i="1" s="1"/>
  <c r="R22" i="1" s="1"/>
  <c r="F22" i="1" s="1"/>
  <c r="N24" i="1" l="1"/>
  <c r="O23" i="1"/>
  <c r="P23" i="1" s="1"/>
  <c r="Q23" i="1" s="1"/>
  <c r="R23" i="1" s="1"/>
  <c r="F23" i="1" s="1"/>
  <c r="N25" i="1" l="1"/>
  <c r="O24" i="1"/>
  <c r="P24" i="1" s="1"/>
  <c r="Q24" i="1" s="1"/>
  <c r="R24" i="1" s="1"/>
  <c r="F24" i="1" s="1"/>
  <c r="N26" i="1" l="1"/>
  <c r="O25" i="1"/>
  <c r="P25" i="1" s="1"/>
  <c r="Q25" i="1" s="1"/>
  <c r="R25" i="1" s="1"/>
  <c r="F25" i="1" s="1"/>
  <c r="N27" i="1" l="1"/>
  <c r="O26" i="1"/>
  <c r="P26" i="1" s="1"/>
  <c r="Q26" i="1" s="1"/>
  <c r="R26" i="1" s="1"/>
  <c r="F26" i="1" s="1"/>
  <c r="N28" i="1" l="1"/>
  <c r="O27" i="1"/>
  <c r="P27" i="1" s="1"/>
  <c r="Q27" i="1" s="1"/>
  <c r="R27" i="1" s="1"/>
  <c r="F27" i="1" s="1"/>
  <c r="N29" i="1" l="1"/>
  <c r="O28" i="1"/>
  <c r="P28" i="1" s="1"/>
  <c r="Q28" i="1" s="1"/>
  <c r="R28" i="1" s="1"/>
  <c r="F28" i="1" s="1"/>
  <c r="N30" i="1" l="1"/>
  <c r="O29" i="1"/>
  <c r="P29" i="1" s="1"/>
  <c r="Q29" i="1" s="1"/>
  <c r="R29" i="1" s="1"/>
  <c r="F29" i="1" s="1"/>
  <c r="N31" i="1" l="1"/>
  <c r="O30" i="1"/>
  <c r="P30" i="1" s="1"/>
  <c r="Q30" i="1" s="1"/>
  <c r="R30" i="1" s="1"/>
  <c r="F30" i="1" s="1"/>
  <c r="N32" i="1" l="1"/>
  <c r="O31" i="1"/>
  <c r="P31" i="1" s="1"/>
  <c r="Q31" i="1" s="1"/>
  <c r="R31" i="1" s="1"/>
  <c r="F31" i="1" s="1"/>
  <c r="N33" i="1" l="1"/>
  <c r="O32" i="1"/>
  <c r="P32" i="1" s="1"/>
  <c r="Q32" i="1" s="1"/>
  <c r="R32" i="1" s="1"/>
  <c r="F32" i="1" s="1"/>
  <c r="N34" i="1" l="1"/>
  <c r="O33" i="1"/>
  <c r="P33" i="1" s="1"/>
  <c r="Q33" i="1" s="1"/>
  <c r="R33" i="1" s="1"/>
  <c r="F33" i="1" s="1"/>
  <c r="N35" i="1" l="1"/>
  <c r="O34" i="1"/>
  <c r="P34" i="1" s="1"/>
  <c r="Q34" i="1" s="1"/>
  <c r="R34" i="1" s="1"/>
  <c r="F34" i="1" s="1"/>
  <c r="N36" i="1" l="1"/>
  <c r="O35" i="1"/>
  <c r="P35" i="1" s="1"/>
  <c r="Q35" i="1" s="1"/>
  <c r="R35" i="1" s="1"/>
  <c r="F35" i="1" s="1"/>
  <c r="N37" i="1" l="1"/>
  <c r="O36" i="1"/>
  <c r="P36" i="1" s="1"/>
  <c r="Q36" i="1" s="1"/>
  <c r="R36" i="1" s="1"/>
  <c r="F36" i="1" s="1"/>
  <c r="N38" i="1" l="1"/>
  <c r="O37" i="1"/>
  <c r="P37" i="1" s="1"/>
  <c r="Q37" i="1" s="1"/>
  <c r="R37" i="1" s="1"/>
  <c r="F37" i="1" s="1"/>
  <c r="N39" i="1" l="1"/>
  <c r="O38" i="1"/>
  <c r="P38" i="1" s="1"/>
  <c r="Q38" i="1" s="1"/>
  <c r="R38" i="1" s="1"/>
  <c r="F38" i="1" s="1"/>
  <c r="N40" i="1" l="1"/>
  <c r="O39" i="1"/>
  <c r="P39" i="1" s="1"/>
  <c r="Q39" i="1" s="1"/>
  <c r="R39" i="1" s="1"/>
  <c r="F39" i="1" s="1"/>
  <c r="N41" i="1" l="1"/>
  <c r="O40" i="1"/>
  <c r="P40" i="1" s="1"/>
  <c r="Q40" i="1" s="1"/>
  <c r="R40" i="1" s="1"/>
  <c r="F40" i="1" s="1"/>
  <c r="N42" i="1" l="1"/>
  <c r="O41" i="1"/>
  <c r="P41" i="1" s="1"/>
  <c r="Q41" i="1" s="1"/>
  <c r="R41" i="1" s="1"/>
  <c r="F41" i="1" s="1"/>
  <c r="N43" i="1" l="1"/>
  <c r="O42" i="1"/>
  <c r="P42" i="1" s="1"/>
  <c r="Q42" i="1" s="1"/>
  <c r="R42" i="1" s="1"/>
  <c r="F42" i="1" s="1"/>
  <c r="N44" i="1" l="1"/>
  <c r="O43" i="1"/>
  <c r="P43" i="1" s="1"/>
  <c r="Q43" i="1" s="1"/>
  <c r="R43" i="1" s="1"/>
  <c r="F43" i="1" s="1"/>
  <c r="N45" i="1" l="1"/>
  <c r="O44" i="1"/>
  <c r="P44" i="1" s="1"/>
  <c r="Q44" i="1" s="1"/>
  <c r="R44" i="1" s="1"/>
  <c r="F44" i="1" s="1"/>
  <c r="N46" i="1" l="1"/>
  <c r="O45" i="1"/>
  <c r="P45" i="1" s="1"/>
  <c r="Q45" i="1" s="1"/>
  <c r="R45" i="1" s="1"/>
  <c r="F45" i="1" s="1"/>
  <c r="N47" i="1" l="1"/>
  <c r="O46" i="1"/>
  <c r="P46" i="1" s="1"/>
  <c r="Q46" i="1" s="1"/>
  <c r="R46" i="1" s="1"/>
  <c r="F46" i="1" s="1"/>
  <c r="N48" i="1" l="1"/>
  <c r="O47" i="1"/>
  <c r="P47" i="1" s="1"/>
  <c r="Q47" i="1" s="1"/>
  <c r="R47" i="1" s="1"/>
  <c r="F47" i="1" s="1"/>
  <c r="N49" i="1" l="1"/>
  <c r="O48" i="1"/>
  <c r="P48" i="1" s="1"/>
  <c r="Q48" i="1" s="1"/>
  <c r="R48" i="1" s="1"/>
  <c r="F48" i="1" s="1"/>
  <c r="N50" i="1" l="1"/>
  <c r="O49" i="1"/>
  <c r="P49" i="1" s="1"/>
  <c r="Q49" i="1" s="1"/>
  <c r="R49" i="1" s="1"/>
  <c r="F49" i="1" s="1"/>
  <c r="N51" i="1" l="1"/>
  <c r="O50" i="1"/>
  <c r="P50" i="1" s="1"/>
  <c r="Q50" i="1" s="1"/>
  <c r="R50" i="1" s="1"/>
  <c r="F50" i="1" s="1"/>
  <c r="N52" i="1" l="1"/>
  <c r="O51" i="1"/>
  <c r="P51" i="1" s="1"/>
  <c r="Q51" i="1" s="1"/>
  <c r="R51" i="1" s="1"/>
  <c r="F51" i="1" s="1"/>
  <c r="N53" i="1" l="1"/>
  <c r="O52" i="1"/>
  <c r="P52" i="1" s="1"/>
  <c r="Q52" i="1" s="1"/>
  <c r="R52" i="1" s="1"/>
  <c r="F52" i="1" s="1"/>
  <c r="N54" i="1" l="1"/>
  <c r="O53" i="1"/>
  <c r="P53" i="1" s="1"/>
  <c r="Q53" i="1" s="1"/>
  <c r="R53" i="1" s="1"/>
  <c r="F53" i="1" s="1"/>
  <c r="N55" i="1" l="1"/>
  <c r="O55" i="1" s="1"/>
  <c r="P55" i="1" s="1"/>
  <c r="Q55" i="1" s="1"/>
  <c r="O54" i="1"/>
  <c r="P54" i="1" s="1"/>
  <c r="Q54" i="1" s="1"/>
  <c r="R54" i="1" s="1"/>
  <c r="F54" i="1" s="1"/>
  <c r="R55" i="1" l="1"/>
  <c r="F55" i="1" s="1"/>
</calcChain>
</file>

<file path=xl/sharedStrings.xml><?xml version="1.0" encoding="utf-8"?>
<sst xmlns="http://schemas.openxmlformats.org/spreadsheetml/2006/main" count="123" uniqueCount="101">
  <si>
    <t>身体介護
通院等介助</t>
    <rPh sb="0" eb="4">
      <t>シンタイカイゴ</t>
    </rPh>
    <rPh sb="5" eb="8">
      <t>ツウイントウ</t>
    </rPh>
    <rPh sb="8" eb="10">
      <t>カイジョ</t>
    </rPh>
    <phoneticPr fontId="2"/>
  </si>
  <si>
    <t>家事援助
通院等介助</t>
    <rPh sb="0" eb="4">
      <t>カジエンジョ</t>
    </rPh>
    <rPh sb="5" eb="8">
      <t>ツウイン</t>
    </rPh>
    <rPh sb="8" eb="10">
      <t>カイジョ</t>
    </rPh>
    <phoneticPr fontId="2"/>
  </si>
  <si>
    <t>同行援護</t>
    <rPh sb="0" eb="4">
      <t>ドウコウエンゴ</t>
    </rPh>
    <phoneticPr fontId="2"/>
  </si>
  <si>
    <t>行動援護</t>
    <rPh sb="0" eb="4">
      <t>コウドウエンゴ</t>
    </rPh>
    <phoneticPr fontId="2"/>
  </si>
  <si>
    <t>重度訪問介護</t>
    <rPh sb="0" eb="6">
      <t>ジュウドホウモンカイゴ</t>
    </rPh>
    <phoneticPr fontId="2"/>
  </si>
  <si>
    <t>特定</t>
    <rPh sb="0" eb="2">
      <t>トクテイ</t>
    </rPh>
    <phoneticPr fontId="2"/>
  </si>
  <si>
    <t>重度</t>
    <rPh sb="0" eb="2">
      <t>ジュウド</t>
    </rPh>
    <phoneticPr fontId="2"/>
  </si>
  <si>
    <t>移動</t>
    <rPh sb="0" eb="2">
      <t>イドウ</t>
    </rPh>
    <phoneticPr fontId="2"/>
  </si>
  <si>
    <t>処遇</t>
    <rPh sb="0" eb="2">
      <t>ショグウ</t>
    </rPh>
    <phoneticPr fontId="2"/>
  </si>
  <si>
    <t>地域</t>
    <rPh sb="0" eb="2">
      <t>チイキ</t>
    </rPh>
    <phoneticPr fontId="2"/>
  </si>
  <si>
    <t>加算なし</t>
    <rPh sb="0" eb="2">
      <t>カサン</t>
    </rPh>
    <phoneticPr fontId="2"/>
  </si>
  <si>
    <t>特別加算</t>
    <rPh sb="0" eb="4">
      <t>トク</t>
    </rPh>
    <phoneticPr fontId="2"/>
  </si>
  <si>
    <t>重度訪問介護
区分４～５</t>
    <rPh sb="0" eb="6">
      <t>ジュウドホウモンカイゴ</t>
    </rPh>
    <rPh sb="7" eb="9">
      <t>クブン</t>
    </rPh>
    <phoneticPr fontId="2"/>
  </si>
  <si>
    <t>重度訪問介護
区分６</t>
    <rPh sb="0" eb="2">
      <t>ジュウド</t>
    </rPh>
    <rPh sb="2" eb="4">
      <t>ホウモン</t>
    </rPh>
    <rPh sb="4" eb="6">
      <t>カイゴ</t>
    </rPh>
    <rPh sb="7" eb="9">
      <t>クブン</t>
    </rPh>
    <phoneticPr fontId="2"/>
  </si>
  <si>
    <t>重度訪問介護
重度包括対象</t>
    <rPh sb="0" eb="6">
      <t>ジュウドホウモ</t>
    </rPh>
    <rPh sb="7" eb="9">
      <t>ジュウド</t>
    </rPh>
    <rPh sb="9" eb="11">
      <t>ホウカツ</t>
    </rPh>
    <rPh sb="11" eb="13">
      <t>タイショウ</t>
    </rPh>
    <phoneticPr fontId="2"/>
  </si>
  <si>
    <t>区分４～５</t>
    <rPh sb="0" eb="2">
      <t>クブン</t>
    </rPh>
    <phoneticPr fontId="2"/>
  </si>
  <si>
    <t>区分６</t>
    <rPh sb="0" eb="2">
      <t>クブン</t>
    </rPh>
    <phoneticPr fontId="2"/>
  </si>
  <si>
    <t>重度包括対象</t>
    <rPh sb="0" eb="2">
      <t>ジュウド</t>
    </rPh>
    <rPh sb="2" eb="4">
      <t>ホウカツ</t>
    </rPh>
    <rPh sb="4" eb="6">
      <t>タイショウ</t>
    </rPh>
    <phoneticPr fontId="2"/>
  </si>
  <si>
    <t>重度訪問介護
特定事業所</t>
    <rPh sb="0" eb="2">
      <t>ジュウド</t>
    </rPh>
    <rPh sb="2" eb="4">
      <t>ホウモン</t>
    </rPh>
    <rPh sb="4" eb="6">
      <t>カイゴ</t>
    </rPh>
    <rPh sb="7" eb="9">
      <t>トクテイ</t>
    </rPh>
    <rPh sb="9" eb="12">
      <t>ジギョウショ</t>
    </rPh>
    <phoneticPr fontId="2"/>
  </si>
  <si>
    <t>重度訪問介護
特別地域加算</t>
    <rPh sb="0" eb="6">
      <t>ジュウドホウモ</t>
    </rPh>
    <rPh sb="7" eb="13">
      <t>トクベ</t>
    </rPh>
    <phoneticPr fontId="2"/>
  </si>
  <si>
    <t>重度訪問介護
移動介護加算</t>
    <rPh sb="0" eb="6">
      <t>ジュウドホウモ</t>
    </rPh>
    <rPh sb="7" eb="13">
      <t>イドウ</t>
    </rPh>
    <phoneticPr fontId="2"/>
  </si>
  <si>
    <t>重度訪問介護
Ⅰ～Ⅲ選定</t>
    <rPh sb="0" eb="6">
      <t>ジュウドホウモンカイゴ</t>
    </rPh>
    <rPh sb="10" eb="12">
      <t>センテイ</t>
    </rPh>
    <phoneticPr fontId="2"/>
  </si>
  <si>
    <t>加算Ⅳ</t>
    <rPh sb="0" eb="2">
      <t>カサン</t>
    </rPh>
    <phoneticPr fontId="2"/>
  </si>
  <si>
    <t>加算Ⅲ</t>
    <rPh sb="0" eb="2">
      <t>カサン</t>
    </rPh>
    <phoneticPr fontId="2"/>
  </si>
  <si>
    <t>加算Ⅱ</t>
    <rPh sb="0" eb="2">
      <t>カサン</t>
    </rPh>
    <phoneticPr fontId="2"/>
  </si>
  <si>
    <t>加算Ⅰ</t>
    <rPh sb="0" eb="2">
      <t>カサン</t>
    </rPh>
    <phoneticPr fontId="2"/>
  </si>
  <si>
    <t>1人あたりの国庫負担基準額/月</t>
    <rPh sb="14" eb="15">
      <t>ツキ</t>
    </rPh>
    <phoneticPr fontId="5"/>
  </si>
  <si>
    <t>平成18年
厚労省告示
第530号</t>
    <rPh sb="0" eb="2">
      <t>ヘイセイ</t>
    </rPh>
    <rPh sb="4" eb="5">
      <t>ネン</t>
    </rPh>
    <rPh sb="6" eb="9">
      <t>コウロウショウ</t>
    </rPh>
    <rPh sb="9" eb="11">
      <t>コクジ</t>
    </rPh>
    <rPh sb="12" eb="13">
      <t>ダイ</t>
    </rPh>
    <rPh sb="16" eb="17">
      <t>ゴウ</t>
    </rPh>
    <phoneticPr fontId="5"/>
  </si>
  <si>
    <t>児童</t>
    <rPh sb="0" eb="2">
      <t>ジドウ</t>
    </rPh>
    <phoneticPr fontId="5"/>
  </si>
  <si>
    <t>区分1</t>
    <phoneticPr fontId="5"/>
  </si>
  <si>
    <t>区分2</t>
  </si>
  <si>
    <t>区分3</t>
  </si>
  <si>
    <t>区分4</t>
  </si>
  <si>
    <t>区分5</t>
  </si>
  <si>
    <t>区分6</t>
  </si>
  <si>
    <t>重度包括
対象者</t>
    <phoneticPr fontId="5"/>
  </si>
  <si>
    <t>居宅介護</t>
    <rPh sb="0" eb="2">
      <t>キョタク</t>
    </rPh>
    <rPh sb="2" eb="4">
      <t>カイゴ</t>
    </rPh>
    <phoneticPr fontId="5"/>
  </si>
  <si>
    <t>介護保険給付対象者ではない</t>
    <rPh sb="0" eb="2">
      <t>カイゴ</t>
    </rPh>
    <rPh sb="2" eb="4">
      <t>ホケン</t>
    </rPh>
    <rPh sb="4" eb="6">
      <t>キュウフ</t>
    </rPh>
    <rPh sb="6" eb="9">
      <t>タイショウシャ</t>
    </rPh>
    <phoneticPr fontId="5"/>
  </si>
  <si>
    <t>身体介護/家事援助を使わない
※通院等介助/通院等乗降介助</t>
    <phoneticPr fontId="5"/>
  </si>
  <si>
    <t>ホ(１)</t>
  </si>
  <si>
    <t>身体介護/家事援助を使う</t>
    <rPh sb="0" eb="4">
      <t>シンタイカイゴ</t>
    </rPh>
    <rPh sb="5" eb="9">
      <t>カジエンジョ</t>
    </rPh>
    <rPh sb="10" eb="11">
      <t>ツカ</t>
    </rPh>
    <phoneticPr fontId="5"/>
  </si>
  <si>
    <t>ホ(２)</t>
    <phoneticPr fontId="5"/>
  </si>
  <si>
    <t>身体介護/家事援助を使わない
＋
日中活動系サービス</t>
    <rPh sb="0" eb="4">
      <t>シンタイカイゴ</t>
    </rPh>
    <rPh sb="5" eb="9">
      <t>カジエンジョ</t>
    </rPh>
    <rPh sb="10" eb="11">
      <t>ツカ</t>
    </rPh>
    <rPh sb="17" eb="21">
      <t>ニッチュウカツドウ</t>
    </rPh>
    <rPh sb="21" eb="22">
      <t>ケイ</t>
    </rPh>
    <phoneticPr fontId="5"/>
  </si>
  <si>
    <t>ホ(３)</t>
    <phoneticPr fontId="5"/>
  </si>
  <si>
    <t>身体介護/家事援助を使う
＋
日中活動系サービス</t>
    <rPh sb="15" eb="17">
      <t>ニッチュウ</t>
    </rPh>
    <rPh sb="17" eb="19">
      <t>カツドウ</t>
    </rPh>
    <rPh sb="19" eb="20">
      <t>ケイ</t>
    </rPh>
    <phoneticPr fontId="5"/>
  </si>
  <si>
    <t>ホ(３)</t>
    <phoneticPr fontId="5"/>
  </si>
  <si>
    <t>通院等介助/通院等乗降介助
＋
共同生活援助</t>
    <rPh sb="0" eb="3">
      <t>ツウイントウ</t>
    </rPh>
    <rPh sb="3" eb="5">
      <t>カイジョ</t>
    </rPh>
    <rPh sb="6" eb="9">
      <t>ツウイントウ</t>
    </rPh>
    <rPh sb="9" eb="11">
      <t>ジョウコウ</t>
    </rPh>
    <rPh sb="11" eb="13">
      <t>カイジョ</t>
    </rPh>
    <phoneticPr fontId="5"/>
  </si>
  <si>
    <t>ヘ</t>
    <phoneticPr fontId="5"/>
  </si>
  <si>
    <t>居宅介護＋共同生活援助
※重度訪問介護対象者
【経過措置】</t>
    <rPh sb="0" eb="4">
      <t>キョタクカイゴ</t>
    </rPh>
    <rPh sb="13" eb="15">
      <t>ジュウド</t>
    </rPh>
    <rPh sb="15" eb="17">
      <t>ホウモン</t>
    </rPh>
    <rPh sb="17" eb="19">
      <t>カイゴ</t>
    </rPh>
    <rPh sb="19" eb="21">
      <t>タイショウ</t>
    </rPh>
    <rPh sb="21" eb="22">
      <t>シャ</t>
    </rPh>
    <rPh sb="24" eb="26">
      <t>ケイカ</t>
    </rPh>
    <rPh sb="26" eb="28">
      <t>ソチ</t>
    </rPh>
    <phoneticPr fontId="5"/>
  </si>
  <si>
    <t>ト(１)</t>
  </si>
  <si>
    <t>居宅介護＋共同生活援助
※同行援護対象者
【経過措置】</t>
    <rPh sb="0" eb="4">
      <t>キョタクカイゴ</t>
    </rPh>
    <rPh sb="13" eb="15">
      <t>ドウコウ</t>
    </rPh>
    <rPh sb="15" eb="17">
      <t>エンゴ</t>
    </rPh>
    <rPh sb="17" eb="20">
      <t>タイショウシャ</t>
    </rPh>
    <rPh sb="22" eb="24">
      <t>ケイカ</t>
    </rPh>
    <rPh sb="24" eb="26">
      <t>ソチ</t>
    </rPh>
    <phoneticPr fontId="5"/>
  </si>
  <si>
    <t>ト(２)</t>
  </si>
  <si>
    <t>居宅介護＋共同生活援助
※行動援護対象者
【経過措置】</t>
    <rPh sb="0" eb="4">
      <t>キョタクカイゴ</t>
    </rPh>
    <rPh sb="13" eb="15">
      <t>コウドウ</t>
    </rPh>
    <rPh sb="15" eb="17">
      <t>エンゴ</t>
    </rPh>
    <rPh sb="17" eb="20">
      <t>タイショウシャ</t>
    </rPh>
    <rPh sb="22" eb="24">
      <t>ケイカ</t>
    </rPh>
    <rPh sb="24" eb="26">
      <t>ソチ</t>
    </rPh>
    <phoneticPr fontId="5"/>
  </si>
  <si>
    <t>ト(３)</t>
    <phoneticPr fontId="5"/>
  </si>
  <si>
    <t>身体介護＋共同生活援助
【経過措置】</t>
    <rPh sb="0" eb="4">
      <t>シンタイカイ</t>
    </rPh>
    <rPh sb="13" eb="15">
      <t>ケイカ</t>
    </rPh>
    <rPh sb="15" eb="17">
      <t>ソチ</t>
    </rPh>
    <phoneticPr fontId="5"/>
  </si>
  <si>
    <t>チ</t>
    <phoneticPr fontId="5"/>
  </si>
  <si>
    <t>介護保険給付対象者</t>
    <rPh sb="0" eb="2">
      <t>カイゴ</t>
    </rPh>
    <rPh sb="2" eb="4">
      <t>ホケン</t>
    </rPh>
    <rPh sb="4" eb="6">
      <t>キュウフ</t>
    </rPh>
    <rPh sb="6" eb="9">
      <t>タイショウシャ</t>
    </rPh>
    <phoneticPr fontId="5"/>
  </si>
  <si>
    <t>-</t>
    <phoneticPr fontId="5"/>
  </si>
  <si>
    <t>重度訪問介護</t>
    <rPh sb="0" eb="2">
      <t>ジュウド</t>
    </rPh>
    <rPh sb="2" eb="4">
      <t>ホウモン</t>
    </rPh>
    <rPh sb="4" eb="6">
      <t>カイゴ</t>
    </rPh>
    <phoneticPr fontId="5"/>
  </si>
  <si>
    <t>介護保険給付対象者ではない</t>
    <phoneticPr fontId="5"/>
  </si>
  <si>
    <t>併用なし</t>
    <rPh sb="0" eb="2">
      <t>ヘイヨウ</t>
    </rPh>
    <phoneticPr fontId="5"/>
  </si>
  <si>
    <t>ハ(１)</t>
  </si>
  <si>
    <t>日中活動系サービス</t>
    <rPh sb="0" eb="2">
      <t>ニッチュウ</t>
    </rPh>
    <rPh sb="2" eb="4">
      <t>カツドウ</t>
    </rPh>
    <rPh sb="4" eb="5">
      <t>ケイ</t>
    </rPh>
    <phoneticPr fontId="5"/>
  </si>
  <si>
    <t>ハ(３)</t>
  </si>
  <si>
    <t>共同生活援助</t>
  </si>
  <si>
    <t>ハ(４)(一)</t>
    <rPh sb="5" eb="6">
      <t>イチ</t>
    </rPh>
    <phoneticPr fontId="5"/>
  </si>
  <si>
    <t>重度訪問介護＋共同生活援助
※重度訪問介護対象者
【経過措置】</t>
    <rPh sb="0" eb="6">
      <t>ジュウドホウモ</t>
    </rPh>
    <rPh sb="15" eb="21">
      <t>ジュウド</t>
    </rPh>
    <rPh sb="21" eb="24">
      <t>タイショウシャ</t>
    </rPh>
    <rPh sb="26" eb="28">
      <t>ケイカ</t>
    </rPh>
    <rPh sb="28" eb="30">
      <t>ソチ</t>
    </rPh>
    <phoneticPr fontId="5"/>
  </si>
  <si>
    <t>ハ(４)(二)</t>
    <rPh sb="5" eb="6">
      <t>ニ</t>
    </rPh>
    <phoneticPr fontId="5"/>
  </si>
  <si>
    <t>介護保険給付対象者</t>
    <phoneticPr fontId="5"/>
  </si>
  <si>
    <t>ハ(２)</t>
  </si>
  <si>
    <t>重度訪問介護＋共同生活援助
※重度訪問介護対象者
【経過措置】</t>
    <rPh sb="0" eb="6">
      <t>ジュウ</t>
    </rPh>
    <rPh sb="15" eb="21">
      <t>ジュウ</t>
    </rPh>
    <rPh sb="21" eb="24">
      <t>タ</t>
    </rPh>
    <phoneticPr fontId="5"/>
  </si>
  <si>
    <t>ハ(４)(三)</t>
    <rPh sb="5" eb="6">
      <t>サン</t>
    </rPh>
    <phoneticPr fontId="5"/>
  </si>
  <si>
    <t>同行援護</t>
    <rPh sb="0" eb="2">
      <t>ドウコウ</t>
    </rPh>
    <rPh sb="2" eb="4">
      <t>エンゴ</t>
    </rPh>
    <phoneticPr fontId="5"/>
  </si>
  <si>
    <t>リ（１）</t>
    <phoneticPr fontId="5"/>
  </si>
  <si>
    <t>共同生活援助</t>
    <phoneticPr fontId="5"/>
  </si>
  <si>
    <t>リ（２）</t>
    <phoneticPr fontId="5"/>
  </si>
  <si>
    <t>リ（１）</t>
    <phoneticPr fontId="5"/>
  </si>
  <si>
    <t>リ（２）</t>
    <phoneticPr fontId="5"/>
  </si>
  <si>
    <t>行動援護</t>
    <rPh sb="0" eb="2">
      <t>コウドウ</t>
    </rPh>
    <rPh sb="2" eb="4">
      <t>エンゴ</t>
    </rPh>
    <phoneticPr fontId="5"/>
  </si>
  <si>
    <t>介護保険給付対象者ではない</t>
    <phoneticPr fontId="5"/>
  </si>
  <si>
    <t>ニ(１)</t>
  </si>
  <si>
    <t>ニ(３)</t>
  </si>
  <si>
    <t>ニ(４)(一)</t>
    <rPh sb="5" eb="6">
      <t>イチ</t>
    </rPh>
    <phoneticPr fontId="5"/>
  </si>
  <si>
    <t>介護保険給付対象者</t>
    <phoneticPr fontId="5"/>
  </si>
  <si>
    <t>ニ(２)</t>
  </si>
  <si>
    <t>ニ(３)(五)</t>
    <rPh sb="5" eb="6">
      <t>ゴ</t>
    </rPh>
    <phoneticPr fontId="5"/>
  </si>
  <si>
    <t>共同生活援助</t>
    <phoneticPr fontId="5"/>
  </si>
  <si>
    <t>重度障害者等
包括支援</t>
    <rPh sb="0" eb="2">
      <t>ジュウド</t>
    </rPh>
    <rPh sb="2" eb="5">
      <t>ショウガイシャ</t>
    </rPh>
    <rPh sb="5" eb="6">
      <t>トウ</t>
    </rPh>
    <rPh sb="7" eb="9">
      <t>ホウカツ</t>
    </rPh>
    <rPh sb="9" eb="11">
      <t>シエン</t>
    </rPh>
    <phoneticPr fontId="5"/>
  </si>
  <si>
    <t>介護保険給付対象者ではない</t>
    <phoneticPr fontId="5"/>
  </si>
  <si>
    <t>イ(１)</t>
  </si>
  <si>
    <t>介護保険給付対象者</t>
    <phoneticPr fontId="5"/>
  </si>
  <si>
    <t>イ(２)</t>
  </si>
  <si>
    <t>参考：介護保険の居宅介護サービス費等区分支給限度基準額</t>
    <rPh sb="0" eb="2">
      <t>サンコウ</t>
    </rPh>
    <rPh sb="3" eb="5">
      <t>カイゴ</t>
    </rPh>
    <rPh sb="5" eb="7">
      <t>ホケン</t>
    </rPh>
    <rPh sb="8" eb="10">
      <t>キョタク</t>
    </rPh>
    <rPh sb="10" eb="12">
      <t>カイゴ</t>
    </rPh>
    <rPh sb="16" eb="17">
      <t>ヒ</t>
    </rPh>
    <rPh sb="17" eb="18">
      <t>トウ</t>
    </rPh>
    <rPh sb="18" eb="20">
      <t>クブン</t>
    </rPh>
    <rPh sb="20" eb="22">
      <t>シキュウ</t>
    </rPh>
    <rPh sb="22" eb="24">
      <t>ゲンド</t>
    </rPh>
    <rPh sb="24" eb="26">
      <t>キジュン</t>
    </rPh>
    <rPh sb="26" eb="27">
      <t>ガク</t>
    </rPh>
    <phoneticPr fontId="5"/>
  </si>
  <si>
    <t>国</t>
    <rPh sb="0" eb="1">
      <t>クニ</t>
    </rPh>
    <phoneticPr fontId="5"/>
  </si>
  <si>
    <t>都道府県</t>
    <rPh sb="0" eb="4">
      <t>トドウフケン</t>
    </rPh>
    <phoneticPr fontId="5"/>
  </si>
  <si>
    <t>出身地の市町村</t>
    <rPh sb="0" eb="3">
      <t>シュッシンチ</t>
    </rPh>
    <rPh sb="4" eb="7">
      <t>シチョウソン</t>
    </rPh>
    <phoneticPr fontId="5"/>
  </si>
  <si>
    <t>居住地の市町村</t>
    <rPh sb="0" eb="3">
      <t>キョジュウチ</t>
    </rPh>
    <rPh sb="4" eb="7">
      <t>シチョウソン</t>
    </rPh>
    <phoneticPr fontId="5"/>
  </si>
  <si>
    <t>共同生活援助を併用しない</t>
    <rPh sb="7" eb="9">
      <t>ヘイヨウ</t>
    </rPh>
    <phoneticPr fontId="5"/>
  </si>
  <si>
    <t>共同生活援助を併用する</t>
    <rPh sb="0" eb="6">
      <t>キョウドウセイカ</t>
    </rPh>
    <rPh sb="7" eb="9">
      <t>ヘイ</t>
    </rPh>
    <phoneticPr fontId="5"/>
  </si>
  <si>
    <t>共同生活援助を併用しない</t>
    <rPh sb="0" eb="6">
      <t>キョウドウセイカ</t>
    </rPh>
    <rPh sb="7" eb="9">
      <t>ヘイ</t>
    </rPh>
    <phoneticPr fontId="5"/>
  </si>
  <si>
    <t>共同生活援助を併用する</t>
    <rPh sb="0" eb="6">
      <t>キョウドウセイ</t>
    </rPh>
    <rPh sb="7" eb="11">
      <t>ヘイ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</si>
</sst>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176" formatCode="#,##0.0;[Red]\-#,##0.0"/>
    <numFmt numFmtId="177" formatCode="0.0%"/>
  </numFmts>
  <fonts count="6">
    <font>
      <sz val="12"/>
      <color theme="1"/>
      <name val="HGｺﾞｼｯｸM"/>
      <family val="2"/>
      <charset val="128"/>
    </font>
    <font>
      <sz val="12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sz val="11"/>
      <name val="ＭＳ Ｐゴシック"/>
      <family val="3"/>
      <charset val="128"/>
    </font>
    <font>
      <b/>
      <sz val="12"/>
      <name val="HGｺﾞｼｯｸM"/>
      <family val="3"/>
      <charset val="128"/>
    </font>
    <font>
      <sz val="6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CC"/>
        <bgColor indexed="64"/>
      </patternFill>
    </fill>
  </fills>
  <borders count="3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 style="thin">
        <color rgb="FFDDDDDD"/>
      </left>
      <right style="thin">
        <color rgb="FFDDDDDD"/>
      </right>
      <top/>
      <bottom style="thin">
        <color rgb="FFDDDDD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176" fontId="0" fillId="0" borderId="1" xfId="1" applyNumberFormat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177" fontId="0" fillId="2" borderId="1" xfId="2" applyNumberFormat="1" applyFont="1" applyFill="1" applyBorder="1" applyAlignment="1">
      <alignment horizontal="right" vertical="center" wrapText="1"/>
    </xf>
    <xf numFmtId="177" fontId="0" fillId="2" borderId="1" xfId="2" applyNumberFormat="1" applyFont="1" applyFill="1" applyBorder="1" applyAlignment="1">
      <alignment horizontal="right" vertical="center"/>
    </xf>
    <xf numFmtId="177" fontId="0" fillId="0" borderId="1" xfId="2" applyNumberFormat="1" applyFont="1" applyBorder="1" applyAlignment="1">
      <alignment horizontal="right" vertical="center"/>
    </xf>
    <xf numFmtId="38" fontId="0" fillId="0" borderId="1" xfId="1" applyFont="1" applyBorder="1" applyAlignment="1">
      <alignment vertical="center"/>
    </xf>
    <xf numFmtId="176" fontId="0" fillId="2" borderId="1" xfId="1" applyNumberFormat="1" applyFont="1" applyFill="1" applyBorder="1" applyAlignment="1">
      <alignment horizontal="right" vertical="center" wrapText="1"/>
    </xf>
    <xf numFmtId="176" fontId="0" fillId="0" borderId="1" xfId="1" applyNumberFormat="1" applyFont="1" applyBorder="1" applyAlignment="1">
      <alignment horizontal="right" vertical="center"/>
    </xf>
    <xf numFmtId="176" fontId="0" fillId="0" borderId="1" xfId="1" applyNumberFormat="1" applyFont="1" applyBorder="1">
      <alignment vertical="center"/>
    </xf>
    <xf numFmtId="38" fontId="0" fillId="0" borderId="1" xfId="1" applyFont="1" applyBorder="1">
      <alignment vertical="center"/>
    </xf>
    <xf numFmtId="176" fontId="0" fillId="3" borderId="1" xfId="1" applyNumberFormat="1" applyFont="1" applyFill="1" applyBorder="1" applyAlignment="1">
      <alignment horizontal="right" vertical="center"/>
    </xf>
    <xf numFmtId="177" fontId="0" fillId="3" borderId="1" xfId="2" applyNumberFormat="1" applyFont="1" applyFill="1" applyBorder="1" applyAlignment="1">
      <alignment horizontal="right" vertical="center"/>
    </xf>
    <xf numFmtId="176" fontId="0" fillId="5" borderId="1" xfId="1" applyNumberFormat="1" applyFont="1" applyFill="1" applyBorder="1" applyAlignment="1">
      <alignment horizontal="center" vertical="center"/>
    </xf>
    <xf numFmtId="38" fontId="0" fillId="5" borderId="1" xfId="1" applyFont="1" applyFill="1" applyBorder="1" applyAlignment="1">
      <alignment horizontal="center" vertical="center" wrapText="1"/>
    </xf>
    <xf numFmtId="38" fontId="0" fillId="5" borderId="1" xfId="1" applyFont="1" applyFill="1" applyBorder="1" applyAlignment="1">
      <alignment horizontal="center" vertical="center"/>
    </xf>
    <xf numFmtId="176" fontId="0" fillId="5" borderId="1" xfId="1" applyNumberFormat="1" applyFont="1" applyFill="1" applyBorder="1">
      <alignment vertical="center"/>
    </xf>
    <xf numFmtId="38" fontId="0" fillId="4" borderId="1" xfId="1" applyFont="1" applyFill="1" applyBorder="1">
      <alignment vertical="center"/>
    </xf>
    <xf numFmtId="177" fontId="0" fillId="6" borderId="1" xfId="2" applyNumberFormat="1" applyFont="1" applyFill="1" applyBorder="1" applyAlignment="1">
      <alignment horizontal="right" vertical="center" wrapText="1"/>
    </xf>
    <xf numFmtId="177" fontId="0" fillId="6" borderId="1" xfId="2" applyNumberFormat="1" applyFont="1" applyFill="1" applyBorder="1" applyAlignment="1">
      <alignment horizontal="right" vertical="center"/>
    </xf>
    <xf numFmtId="10" fontId="0" fillId="2" borderId="1" xfId="2" applyNumberFormat="1" applyFont="1" applyFill="1" applyBorder="1" applyAlignment="1">
      <alignment horizontal="right" vertical="center" wrapText="1"/>
    </xf>
    <xf numFmtId="0" fontId="4" fillId="0" borderId="6" xfId="3" applyFont="1" applyFill="1" applyBorder="1" applyAlignment="1" applyProtection="1">
      <alignment horizontal="center" vertical="center" wrapText="1"/>
    </xf>
    <xf numFmtId="0" fontId="4" fillId="0" borderId="7" xfId="3" applyFont="1" applyFill="1" applyBorder="1" applyAlignment="1" applyProtection="1">
      <alignment horizontal="center" vertical="center"/>
    </xf>
    <xf numFmtId="0" fontId="4" fillId="0" borderId="5" xfId="3" applyFont="1" applyFill="1" applyBorder="1" applyAlignment="1" applyProtection="1">
      <alignment horizontal="center" vertical="center"/>
    </xf>
    <xf numFmtId="0" fontId="4" fillId="0" borderId="0" xfId="3" applyFont="1" applyFill="1" applyAlignment="1" applyProtection="1">
      <alignment horizontal="center" vertical="center"/>
    </xf>
    <xf numFmtId="0" fontId="4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center" vertical="center" wrapText="1"/>
    </xf>
    <xf numFmtId="5" fontId="4" fillId="7" borderId="10" xfId="3" applyNumberFormat="1" applyFont="1" applyFill="1" applyBorder="1" applyAlignment="1" applyProtection="1">
      <alignment horizontal="right" vertical="center"/>
    </xf>
    <xf numFmtId="0" fontId="4" fillId="0" borderId="13" xfId="3" applyFont="1" applyFill="1" applyBorder="1" applyAlignment="1" applyProtection="1">
      <alignment horizontal="center" vertical="center" wrapText="1"/>
    </xf>
    <xf numFmtId="0" fontId="4" fillId="0" borderId="14" xfId="3" applyFont="1" applyFill="1" applyBorder="1" applyAlignment="1" applyProtection="1">
      <alignment horizontal="center" vertical="center" wrapText="1"/>
    </xf>
    <xf numFmtId="5" fontId="4" fillId="8" borderId="15" xfId="3" applyNumberFormat="1" applyFont="1" applyFill="1" applyBorder="1" applyAlignment="1" applyProtection="1">
      <alignment horizontal="right" vertical="center"/>
    </xf>
    <xf numFmtId="5" fontId="4" fillId="7" borderId="13" xfId="3" applyNumberFormat="1" applyFont="1" applyFill="1" applyBorder="1" applyAlignment="1" applyProtection="1">
      <alignment horizontal="right" vertical="center"/>
    </xf>
    <xf numFmtId="5" fontId="4" fillId="8" borderId="13" xfId="3" applyNumberFormat="1" applyFont="1" applyFill="1" applyBorder="1" applyAlignment="1" applyProtection="1">
      <alignment horizontal="right" vertical="center"/>
    </xf>
    <xf numFmtId="0" fontId="4" fillId="0" borderId="18" xfId="3" applyFont="1" applyFill="1" applyBorder="1" applyAlignment="1" applyProtection="1">
      <alignment horizontal="center" vertical="center" wrapText="1"/>
    </xf>
    <xf numFmtId="5" fontId="4" fillId="8" borderId="19" xfId="3" applyNumberFormat="1" applyFont="1" applyFill="1" applyBorder="1" applyAlignment="1" applyProtection="1">
      <alignment horizontal="right" vertical="center"/>
    </xf>
    <xf numFmtId="5" fontId="4" fillId="7" borderId="18" xfId="3" applyNumberFormat="1" applyFont="1" applyFill="1" applyBorder="1" applyAlignment="1" applyProtection="1">
      <alignment horizontal="right" vertical="center"/>
    </xf>
    <xf numFmtId="5" fontId="4" fillId="8" borderId="11" xfId="3" applyNumberFormat="1" applyFont="1" applyFill="1" applyBorder="1" applyAlignment="1" applyProtection="1">
      <alignment horizontal="right" vertical="center"/>
    </xf>
    <xf numFmtId="5" fontId="4" fillId="8" borderId="9" xfId="3" applyNumberFormat="1" applyFont="1" applyFill="1" applyBorder="1" applyAlignment="1" applyProtection="1">
      <alignment horizontal="right" vertical="center"/>
    </xf>
    <xf numFmtId="0" fontId="4" fillId="0" borderId="14" xfId="3" applyFont="1" applyFill="1" applyBorder="1" applyAlignment="1" applyProtection="1">
      <alignment horizontal="center" vertical="center"/>
    </xf>
    <xf numFmtId="5" fontId="4" fillId="7" borderId="14" xfId="3" applyNumberFormat="1" applyFont="1" applyFill="1" applyBorder="1" applyAlignment="1" applyProtection="1">
      <alignment horizontal="right" vertical="center"/>
    </xf>
    <xf numFmtId="5" fontId="4" fillId="0" borderId="0" xfId="3" applyNumberFormat="1" applyFont="1" applyFill="1" applyAlignment="1" applyProtection="1">
      <alignment horizontal="center" vertical="center"/>
    </xf>
    <xf numFmtId="0" fontId="4" fillId="0" borderId="13" xfId="3" applyFont="1" applyFill="1" applyBorder="1" applyAlignment="1" applyProtection="1">
      <alignment horizontal="center" vertical="center"/>
    </xf>
    <xf numFmtId="0" fontId="4" fillId="0" borderId="22" xfId="3" applyFont="1" applyFill="1" applyBorder="1" applyAlignment="1" applyProtection="1">
      <alignment horizontal="center" vertical="center" wrapText="1"/>
    </xf>
    <xf numFmtId="0" fontId="4" fillId="0" borderId="23" xfId="3" applyFont="1" applyFill="1" applyBorder="1" applyAlignment="1" applyProtection="1">
      <alignment horizontal="center" vertical="center" wrapText="1"/>
    </xf>
    <xf numFmtId="0" fontId="4" fillId="0" borderId="26" xfId="3" applyFont="1" applyFill="1" applyBorder="1" applyAlignment="1" applyProtection="1">
      <alignment horizontal="center" vertical="center" wrapText="1"/>
    </xf>
    <xf numFmtId="5" fontId="4" fillId="7" borderId="27" xfId="3" applyNumberFormat="1" applyFont="1" applyFill="1" applyBorder="1" applyAlignment="1" applyProtection="1">
      <alignment horizontal="right" vertical="center"/>
    </xf>
    <xf numFmtId="0" fontId="4" fillId="0" borderId="29" xfId="3" applyFont="1" applyFill="1" applyBorder="1" applyAlignment="1" applyProtection="1">
      <alignment horizontal="center" vertical="center" wrapText="1"/>
    </xf>
    <xf numFmtId="0" fontId="4" fillId="0" borderId="27" xfId="3" applyFont="1" applyFill="1" applyBorder="1" applyAlignment="1" applyProtection="1">
      <alignment horizontal="center" vertical="center" wrapText="1"/>
    </xf>
    <xf numFmtId="5" fontId="4" fillId="7" borderId="30" xfId="3" applyNumberFormat="1" applyFont="1" applyFill="1" applyBorder="1" applyAlignment="1" applyProtection="1">
      <alignment horizontal="right" vertical="center"/>
    </xf>
    <xf numFmtId="0" fontId="4" fillId="0" borderId="32" xfId="3" applyFont="1" applyFill="1" applyBorder="1" applyAlignment="1" applyProtection="1">
      <alignment horizontal="center" vertical="center"/>
    </xf>
    <xf numFmtId="0" fontId="4" fillId="0" borderId="23" xfId="3" applyFont="1" applyFill="1" applyBorder="1" applyAlignment="1" applyProtection="1">
      <alignment horizontal="center" vertical="center"/>
    </xf>
    <xf numFmtId="5" fontId="4" fillId="8" borderId="32" xfId="3" applyNumberFormat="1" applyFont="1" applyFill="1" applyBorder="1" applyAlignment="1" applyProtection="1">
      <alignment horizontal="right" vertical="center"/>
    </xf>
    <xf numFmtId="5" fontId="4" fillId="7" borderId="15" xfId="3" applyNumberFormat="1" applyFont="1" applyFill="1" applyBorder="1" applyAlignment="1" applyProtection="1">
      <alignment horizontal="right" vertical="center"/>
    </xf>
    <xf numFmtId="0" fontId="4" fillId="0" borderId="17" xfId="3" applyFont="1" applyFill="1" applyBorder="1" applyAlignment="1" applyProtection="1">
      <alignment horizontal="center" vertical="center" wrapText="1"/>
    </xf>
    <xf numFmtId="5" fontId="4" fillId="8" borderId="17" xfId="3" applyNumberFormat="1" applyFont="1" applyFill="1" applyBorder="1" applyAlignment="1" applyProtection="1">
      <alignment horizontal="right" vertical="center"/>
    </xf>
    <xf numFmtId="5" fontId="4" fillId="7" borderId="17" xfId="3" applyNumberFormat="1" applyFont="1" applyFill="1" applyBorder="1" applyAlignment="1" applyProtection="1">
      <alignment horizontal="right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8" xfId="3" applyFont="1" applyFill="1" applyBorder="1" applyAlignment="1" applyProtection="1">
      <alignment horizontal="center" vertical="center"/>
    </xf>
    <xf numFmtId="6" fontId="4" fillId="8" borderId="36" xfId="4" applyFont="1" applyFill="1" applyBorder="1" applyAlignment="1" applyProtection="1">
      <alignment horizontal="right" vertical="center"/>
    </xf>
    <xf numFmtId="6" fontId="4" fillId="0" borderId="34" xfId="4" applyFont="1" applyFill="1" applyBorder="1" applyAlignment="1" applyProtection="1">
      <alignment horizontal="right" vertical="center"/>
    </xf>
    <xf numFmtId="6" fontId="4" fillId="0" borderId="35" xfId="4" applyFont="1" applyFill="1" applyBorder="1" applyAlignment="1" applyProtection="1">
      <alignment horizontal="right" vertical="center"/>
    </xf>
    <xf numFmtId="0" fontId="4" fillId="0" borderId="0" xfId="3" applyFont="1" applyFill="1" applyAlignment="1" applyProtection="1">
      <alignment vertical="center"/>
    </xf>
    <xf numFmtId="177" fontId="4" fillId="0" borderId="0" xfId="3" applyNumberFormat="1" applyFont="1" applyFill="1" applyAlignment="1" applyProtection="1">
      <alignment horizontal="center" vertical="center"/>
    </xf>
    <xf numFmtId="0" fontId="4" fillId="0" borderId="0" xfId="3" applyFont="1" applyFill="1" applyAlignment="1" applyProtection="1">
      <alignment horizontal="center" vertical="center" wrapText="1"/>
    </xf>
    <xf numFmtId="176" fontId="0" fillId="0" borderId="2" xfId="1" applyNumberFormat="1" applyFont="1" applyBorder="1" applyAlignment="1">
      <alignment horizontal="center" vertical="center"/>
    </xf>
    <xf numFmtId="176" fontId="0" fillId="0" borderId="3" xfId="1" applyNumberFormat="1" applyFont="1" applyBorder="1" applyAlignment="1">
      <alignment horizontal="center" vertical="center"/>
    </xf>
    <xf numFmtId="0" fontId="4" fillId="0" borderId="8" xfId="3" applyFont="1" applyFill="1" applyBorder="1" applyAlignment="1" applyProtection="1">
      <alignment horizontal="center" vertical="center" wrapText="1"/>
    </xf>
    <xf numFmtId="0" fontId="4" fillId="0" borderId="16" xfId="3" applyFont="1" applyFill="1" applyBorder="1" applyAlignment="1" applyProtection="1">
      <alignment horizontal="center" vertical="center"/>
    </xf>
    <xf numFmtId="0" fontId="4" fillId="0" borderId="9" xfId="3" applyFont="1" applyFill="1" applyBorder="1" applyAlignment="1" applyProtection="1">
      <alignment horizontal="center" vertical="center" wrapText="1"/>
    </xf>
    <xf numFmtId="0" fontId="4" fillId="0" borderId="17" xfId="3" applyFont="1" applyFill="1" applyBorder="1" applyAlignment="1" applyProtection="1">
      <alignment horizontal="center" vertical="center"/>
    </xf>
    <xf numFmtId="0" fontId="4" fillId="0" borderId="33" xfId="3" applyFont="1" applyFill="1" applyBorder="1" applyAlignment="1" applyProtection="1">
      <alignment horizontal="center" vertical="center"/>
    </xf>
    <xf numFmtId="0" fontId="4" fillId="0" borderId="34" xfId="3" applyFont="1" applyFill="1" applyBorder="1" applyAlignment="1" applyProtection="1">
      <alignment horizontal="center" vertical="center"/>
    </xf>
    <xf numFmtId="0" fontId="4" fillId="0" borderId="35" xfId="3" applyFont="1" applyFill="1" applyBorder="1" applyAlignment="1" applyProtection="1">
      <alignment horizontal="center" vertical="center"/>
    </xf>
    <xf numFmtId="0" fontId="4" fillId="0" borderId="20" xfId="3" applyFont="1" applyFill="1" applyBorder="1" applyAlignment="1" applyProtection="1">
      <alignment horizontal="center" vertical="center"/>
    </xf>
    <xf numFmtId="0" fontId="4" fillId="0" borderId="25" xfId="3" applyFont="1" applyFill="1" applyBorder="1" applyAlignment="1" applyProtection="1">
      <alignment horizontal="center" vertical="center"/>
    </xf>
    <xf numFmtId="0" fontId="4" fillId="0" borderId="21" xfId="3" applyFont="1" applyFill="1" applyBorder="1" applyAlignment="1" applyProtection="1">
      <alignment horizontal="center" vertical="center" textRotation="255" wrapText="1"/>
    </xf>
    <xf numFmtId="0" fontId="4" fillId="0" borderId="9" xfId="3" applyFont="1" applyFill="1" applyBorder="1" applyAlignment="1" applyProtection="1">
      <alignment horizontal="center" vertical="center" textRotation="255" wrapText="1"/>
    </xf>
    <xf numFmtId="0" fontId="4" fillId="0" borderId="28" xfId="3" applyFont="1" applyFill="1" applyBorder="1" applyAlignment="1" applyProtection="1">
      <alignment horizontal="center" vertical="center" textRotation="255" wrapText="1"/>
    </xf>
    <xf numFmtId="0" fontId="4" fillId="0" borderId="31" xfId="3" applyFont="1" applyFill="1" applyBorder="1" applyAlignment="1" applyProtection="1">
      <alignment horizontal="center" vertical="center"/>
    </xf>
    <xf numFmtId="0" fontId="4" fillId="0" borderId="12" xfId="3" applyFont="1" applyFill="1" applyBorder="1" applyAlignment="1" applyProtection="1">
      <alignment horizontal="center" vertical="center"/>
    </xf>
    <xf numFmtId="0" fontId="4" fillId="0" borderId="32" xfId="3" applyFont="1" applyFill="1" applyBorder="1" applyAlignment="1" applyProtection="1">
      <alignment horizontal="center" vertical="center" textRotation="255" wrapText="1"/>
    </xf>
    <xf numFmtId="0" fontId="4" fillId="0" borderId="13" xfId="3" applyFont="1" applyFill="1" applyBorder="1" applyAlignment="1" applyProtection="1">
      <alignment horizontal="center" vertical="center" textRotation="255" wrapText="1"/>
    </xf>
    <xf numFmtId="0" fontId="4" fillId="0" borderId="17" xfId="3" applyFont="1" applyFill="1" applyBorder="1" applyAlignment="1" applyProtection="1">
      <alignment horizontal="center" vertical="center" textRotation="255" wrapText="1"/>
    </xf>
    <xf numFmtId="0" fontId="4" fillId="0" borderId="4" xfId="3" applyFont="1" applyFill="1" applyBorder="1" applyAlignment="1" applyProtection="1">
      <alignment horizontal="center" vertical="center"/>
    </xf>
    <xf numFmtId="0" fontId="4" fillId="0" borderId="5" xfId="3" applyFont="1" applyFill="1" applyBorder="1" applyAlignment="1" applyProtection="1">
      <alignment horizontal="center" vertical="center"/>
    </xf>
    <xf numFmtId="0" fontId="4" fillId="0" borderId="8" xfId="3" applyFont="1" applyFill="1" applyBorder="1" applyAlignment="1" applyProtection="1">
      <alignment horizontal="center" vertical="center"/>
    </xf>
    <xf numFmtId="5" fontId="4" fillId="5" borderId="9" xfId="3" applyNumberFormat="1" applyFont="1" applyFill="1" applyBorder="1" applyAlignment="1" applyProtection="1">
      <alignment horizontal="right" vertical="center"/>
    </xf>
    <xf numFmtId="5" fontId="4" fillId="3" borderId="11" xfId="3" applyNumberFormat="1" applyFont="1" applyFill="1" applyBorder="1" applyAlignment="1" applyProtection="1">
      <alignment horizontal="right" vertical="center"/>
    </xf>
    <xf numFmtId="5" fontId="4" fillId="3" borderId="9" xfId="3" applyNumberFormat="1" applyFont="1" applyFill="1" applyBorder="1" applyAlignment="1" applyProtection="1">
      <alignment horizontal="right" vertical="center"/>
    </xf>
    <xf numFmtId="5" fontId="4" fillId="3" borderId="10" xfId="3" applyNumberFormat="1" applyFont="1" applyFill="1" applyBorder="1" applyAlignment="1" applyProtection="1">
      <alignment horizontal="right" vertical="center"/>
    </xf>
    <xf numFmtId="5" fontId="4" fillId="5" borderId="11" xfId="3" applyNumberFormat="1" applyFont="1" applyFill="1" applyBorder="1" applyAlignment="1" applyProtection="1">
      <alignment horizontal="right" vertical="center"/>
    </xf>
    <xf numFmtId="5" fontId="4" fillId="5" borderId="10" xfId="3" applyNumberFormat="1" applyFont="1" applyFill="1" applyBorder="1" applyAlignment="1" applyProtection="1">
      <alignment horizontal="right" vertical="center"/>
    </xf>
    <xf numFmtId="5" fontId="4" fillId="3" borderId="23" xfId="3" applyNumberFormat="1" applyFont="1" applyFill="1" applyBorder="1" applyAlignment="1" applyProtection="1">
      <alignment horizontal="right" vertical="center"/>
    </xf>
    <xf numFmtId="5" fontId="4" fillId="3" borderId="24" xfId="3" applyNumberFormat="1" applyFont="1" applyFill="1" applyBorder="1" applyAlignment="1" applyProtection="1">
      <alignment horizontal="right" vertical="center"/>
    </xf>
    <xf numFmtId="5" fontId="4" fillId="3" borderId="32" xfId="3" applyNumberFormat="1" applyFont="1" applyFill="1" applyBorder="1" applyAlignment="1" applyProtection="1">
      <alignment horizontal="right" vertical="center"/>
    </xf>
    <xf numFmtId="5" fontId="4" fillId="4" borderId="17" xfId="3" applyNumberFormat="1" applyFont="1" applyFill="1" applyBorder="1" applyAlignment="1" applyProtection="1">
      <alignment horizontal="right" vertical="center"/>
    </xf>
    <xf numFmtId="5" fontId="4" fillId="4" borderId="18" xfId="3" applyNumberFormat="1" applyFont="1" applyFill="1" applyBorder="1" applyAlignment="1" applyProtection="1">
      <alignment horizontal="right" vertical="center"/>
    </xf>
    <xf numFmtId="5" fontId="4" fillId="9" borderId="9" xfId="3" applyNumberFormat="1" applyFont="1" applyFill="1" applyBorder="1" applyAlignment="1" applyProtection="1">
      <alignment horizontal="right" vertical="center"/>
    </xf>
    <xf numFmtId="5" fontId="4" fillId="4" borderId="13" xfId="3" applyNumberFormat="1" applyFont="1" applyFill="1" applyBorder="1" applyAlignment="1" applyProtection="1">
      <alignment horizontal="right" vertical="center"/>
    </xf>
    <xf numFmtId="5" fontId="4" fillId="4" borderId="14" xfId="3" applyNumberFormat="1" applyFont="1" applyFill="1" applyBorder="1" applyAlignment="1" applyProtection="1">
      <alignment horizontal="right" vertical="center"/>
    </xf>
    <xf numFmtId="5" fontId="4" fillId="9" borderId="24" xfId="3" applyNumberFormat="1" applyFont="1" applyFill="1" applyBorder="1" applyAlignment="1" applyProtection="1">
      <alignment horizontal="right" vertical="center"/>
    </xf>
  </cellXfs>
  <cellStyles count="5">
    <cellStyle name="パーセント" xfId="2" builtinId="5"/>
    <cellStyle name="桁区切り" xfId="1" builtinId="6"/>
    <cellStyle name="通貨 2" xfId="4"/>
    <cellStyle name="標準" xfId="0" builtinId="0"/>
    <cellStyle name="標準_国庫負担基準と報酬単価" xfId="3"/>
  </cellStyles>
  <dxfs count="0"/>
  <tableStyles count="0" defaultTableStyle="TableStyleMedium2" defaultPivotStyle="PivotStyleLight16"/>
  <colors>
    <mruColors>
      <color rgb="FFFFFFCC"/>
      <color rgb="FFFFCCCC"/>
      <color rgb="FFFFCCFF"/>
      <color rgb="FFCCECFF"/>
      <color rgb="FFCCFFCC"/>
      <color rgb="FFC0C0C0"/>
      <color rgb="FF0000FF"/>
      <color rgb="FF33CC33"/>
      <color rgb="FF0080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08741083328489E-2"/>
          <c:y val="2.3031825795644893E-2"/>
          <c:w val="0.95229125891667155"/>
          <c:h val="0.91792657513288223"/>
        </c:manualLayout>
      </c:layout>
      <c:lineChart>
        <c:grouping val="standard"/>
        <c:varyColors val="0"/>
        <c:ser>
          <c:idx val="0"/>
          <c:order val="0"/>
          <c:tx>
            <c:strRef>
              <c:f>'150401報酬単価'!$B$7</c:f>
              <c:strCache>
                <c:ptCount val="1"/>
                <c:pt idx="0">
                  <c:v>身体介護
通院等介助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'150401報酬単価'!$A$8:$A$23</c:f>
              <c:numCache>
                <c:formatCode>#,##0.0;[Red]\-#,##0.0</c:formatCode>
                <c:ptCount val="1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</c:numCache>
            </c:numRef>
          </c:cat>
          <c:val>
            <c:numRef>
              <c:f>'150401報酬単価'!$B$8:$B$23</c:f>
              <c:numCache>
                <c:formatCode>#,##0_);[Red]\(#,##0\)</c:formatCode>
                <c:ptCount val="16"/>
                <c:pt idx="0">
                  <c:v>2450</c:v>
                </c:pt>
                <c:pt idx="1">
                  <c:v>3880</c:v>
                </c:pt>
                <c:pt idx="2">
                  <c:v>5640</c:v>
                </c:pt>
                <c:pt idx="3">
                  <c:v>6440</c:v>
                </c:pt>
                <c:pt idx="4">
                  <c:v>7240</c:v>
                </c:pt>
                <c:pt idx="5">
                  <c:v>8040</c:v>
                </c:pt>
                <c:pt idx="6">
                  <c:v>8840</c:v>
                </c:pt>
                <c:pt idx="7">
                  <c:v>9640</c:v>
                </c:pt>
                <c:pt idx="8">
                  <c:v>10440</c:v>
                </c:pt>
                <c:pt idx="9">
                  <c:v>11240</c:v>
                </c:pt>
                <c:pt idx="10">
                  <c:v>12040</c:v>
                </c:pt>
                <c:pt idx="11">
                  <c:v>12840</c:v>
                </c:pt>
                <c:pt idx="12">
                  <c:v>13640</c:v>
                </c:pt>
                <c:pt idx="13">
                  <c:v>14440</c:v>
                </c:pt>
                <c:pt idx="14">
                  <c:v>15240</c:v>
                </c:pt>
                <c:pt idx="15">
                  <c:v>16040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'150401報酬単価'!$C$7</c:f>
              <c:strCache>
                <c:ptCount val="1"/>
                <c:pt idx="0">
                  <c:v>家事援助
通院等介助</c:v>
                </c:pt>
              </c:strCache>
            </c:strRef>
          </c:tx>
          <c:spPr>
            <a:ln w="28575" cap="rnd">
              <a:solidFill>
                <a:srgbClr val="FF9966"/>
              </a:solidFill>
              <a:round/>
            </a:ln>
            <a:effectLst/>
          </c:spPr>
          <c:marker>
            <c:symbol val="none"/>
          </c:marker>
          <c:cat>
            <c:numRef>
              <c:f>'150401報酬単価'!$A$8:$A$23</c:f>
              <c:numCache>
                <c:formatCode>#,##0.0;[Red]\-#,##0.0</c:formatCode>
                <c:ptCount val="1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</c:numCache>
            </c:numRef>
          </c:cat>
          <c:val>
            <c:numRef>
              <c:f>'150401報酬単価'!$C$8:$C$23</c:f>
              <c:numCache>
                <c:formatCode>#,##0_);[Red]\(#,##0\)</c:formatCode>
                <c:ptCount val="16"/>
                <c:pt idx="0">
                  <c:v>1010</c:v>
                </c:pt>
                <c:pt idx="1">
                  <c:v>1890</c:v>
                </c:pt>
                <c:pt idx="2">
                  <c:v>2640</c:v>
                </c:pt>
                <c:pt idx="3">
                  <c:v>3310</c:v>
                </c:pt>
                <c:pt idx="4">
                  <c:v>3980</c:v>
                </c:pt>
                <c:pt idx="5">
                  <c:v>4650</c:v>
                </c:pt>
                <c:pt idx="6">
                  <c:v>5320</c:v>
                </c:pt>
                <c:pt idx="7">
                  <c:v>5990</c:v>
                </c:pt>
                <c:pt idx="8">
                  <c:v>6660</c:v>
                </c:pt>
                <c:pt idx="9">
                  <c:v>7330</c:v>
                </c:pt>
                <c:pt idx="10">
                  <c:v>8000</c:v>
                </c:pt>
                <c:pt idx="11">
                  <c:v>8670</c:v>
                </c:pt>
                <c:pt idx="12">
                  <c:v>9340</c:v>
                </c:pt>
                <c:pt idx="13">
                  <c:v>10010</c:v>
                </c:pt>
                <c:pt idx="14">
                  <c:v>10680</c:v>
                </c:pt>
                <c:pt idx="15">
                  <c:v>11350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'150401報酬単価'!$D$7</c:f>
              <c:strCache>
                <c:ptCount val="1"/>
                <c:pt idx="0">
                  <c:v>同行援護</c:v>
                </c:pt>
              </c:strCache>
            </c:strRef>
          </c:tx>
          <c:spPr>
            <a:ln w="28575" cap="rnd">
              <a:solidFill>
                <a:srgbClr val="33CC33"/>
              </a:solidFill>
              <a:round/>
            </a:ln>
            <a:effectLst/>
          </c:spPr>
          <c:marker>
            <c:symbol val="none"/>
          </c:marker>
          <c:cat>
            <c:numRef>
              <c:f>'150401報酬単価'!$A$8:$A$23</c:f>
              <c:numCache>
                <c:formatCode>#,##0.0;[Red]\-#,##0.0</c:formatCode>
                <c:ptCount val="1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</c:numCache>
            </c:numRef>
          </c:cat>
          <c:val>
            <c:numRef>
              <c:f>'150401報酬単価'!$D$8:$D$23</c:f>
              <c:numCache>
                <c:formatCode>#,##0_);[Red]\(#,##0\)</c:formatCode>
                <c:ptCount val="16"/>
                <c:pt idx="0">
                  <c:v>2560</c:v>
                </c:pt>
                <c:pt idx="1">
                  <c:v>4050</c:v>
                </c:pt>
                <c:pt idx="2">
                  <c:v>5890</c:v>
                </c:pt>
                <c:pt idx="3">
                  <c:v>6720</c:v>
                </c:pt>
                <c:pt idx="4">
                  <c:v>7550</c:v>
                </c:pt>
                <c:pt idx="5">
                  <c:v>8390</c:v>
                </c:pt>
                <c:pt idx="6">
                  <c:v>9220</c:v>
                </c:pt>
                <c:pt idx="7">
                  <c:v>10050</c:v>
                </c:pt>
                <c:pt idx="8">
                  <c:v>10880</c:v>
                </c:pt>
                <c:pt idx="9">
                  <c:v>11710</c:v>
                </c:pt>
                <c:pt idx="10">
                  <c:v>12540</c:v>
                </c:pt>
                <c:pt idx="11">
                  <c:v>13370</c:v>
                </c:pt>
                <c:pt idx="12">
                  <c:v>14200</c:v>
                </c:pt>
                <c:pt idx="13">
                  <c:v>15030</c:v>
                </c:pt>
                <c:pt idx="14">
                  <c:v>15860</c:v>
                </c:pt>
                <c:pt idx="15">
                  <c:v>16690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'150401報酬単価'!$E$7</c:f>
              <c:strCache>
                <c:ptCount val="1"/>
                <c:pt idx="0">
                  <c:v>行動援護</c:v>
                </c:pt>
              </c:strCache>
            </c:strRef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numRef>
              <c:f>'150401報酬単価'!$A$8:$A$23</c:f>
              <c:numCache>
                <c:formatCode>#,##0.0;[Red]\-#,##0.0</c:formatCode>
                <c:ptCount val="1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</c:numCache>
            </c:numRef>
          </c:cat>
          <c:val>
            <c:numRef>
              <c:f>'150401報酬単価'!$E$8:$E$23</c:f>
              <c:numCache>
                <c:formatCode>#,##0_);[Red]\(#,##0\)</c:formatCode>
                <c:ptCount val="16"/>
                <c:pt idx="0">
                  <c:v>2530</c:v>
                </c:pt>
                <c:pt idx="1">
                  <c:v>4010</c:v>
                </c:pt>
                <c:pt idx="2">
                  <c:v>5840</c:v>
                </c:pt>
                <c:pt idx="3">
                  <c:v>7310</c:v>
                </c:pt>
                <c:pt idx="4">
                  <c:v>8790</c:v>
                </c:pt>
                <c:pt idx="5">
                  <c:v>10270</c:v>
                </c:pt>
                <c:pt idx="6">
                  <c:v>11750</c:v>
                </c:pt>
                <c:pt idx="7">
                  <c:v>13230</c:v>
                </c:pt>
                <c:pt idx="8">
                  <c:v>14720</c:v>
                </c:pt>
                <c:pt idx="9">
                  <c:v>16190</c:v>
                </c:pt>
                <c:pt idx="10">
                  <c:v>17670</c:v>
                </c:pt>
                <c:pt idx="11">
                  <c:v>19150</c:v>
                </c:pt>
                <c:pt idx="12">
                  <c:v>20630</c:v>
                </c:pt>
                <c:pt idx="13">
                  <c:v>22110</c:v>
                </c:pt>
                <c:pt idx="14">
                  <c:v>23600</c:v>
                </c:pt>
                <c:pt idx="15">
                  <c:v>25060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'150401報酬単価'!$F$7</c:f>
              <c:strCache>
                <c:ptCount val="1"/>
                <c:pt idx="0">
                  <c:v>重度訪問介護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'150401報酬単価'!$A$8:$A$23</c:f>
              <c:numCache>
                <c:formatCode>#,##0.0;[Red]\-#,##0.0</c:formatCode>
                <c:ptCount val="1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</c:numCache>
            </c:numRef>
          </c:cat>
          <c:val>
            <c:numRef>
              <c:f>'150401報酬単価'!$F$8:$F$23</c:f>
              <c:numCache>
                <c:formatCode>#,##0_);[Red]\(#,##0\)</c:formatCode>
                <c:ptCount val="16"/>
                <c:pt idx="1">
                  <c:v>1830</c:v>
                </c:pt>
                <c:pt idx="2">
                  <c:v>2730</c:v>
                </c:pt>
                <c:pt idx="3">
                  <c:v>3640</c:v>
                </c:pt>
                <c:pt idx="4">
                  <c:v>4550</c:v>
                </c:pt>
                <c:pt idx="5">
                  <c:v>5460</c:v>
                </c:pt>
                <c:pt idx="6">
                  <c:v>6360</c:v>
                </c:pt>
                <c:pt idx="7">
                  <c:v>7280</c:v>
                </c:pt>
                <c:pt idx="8">
                  <c:v>8130</c:v>
                </c:pt>
                <c:pt idx="9">
                  <c:v>8980</c:v>
                </c:pt>
                <c:pt idx="10">
                  <c:v>9830</c:v>
                </c:pt>
                <c:pt idx="11">
                  <c:v>10680</c:v>
                </c:pt>
                <c:pt idx="12">
                  <c:v>11530</c:v>
                </c:pt>
                <c:pt idx="13">
                  <c:v>12380</c:v>
                </c:pt>
                <c:pt idx="14">
                  <c:v>13230</c:v>
                </c:pt>
                <c:pt idx="15">
                  <c:v>14080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4600752"/>
        <c:axId val="944601296"/>
      </c:lineChart>
      <c:catAx>
        <c:axId val="944600752"/>
        <c:scaling>
          <c:orientation val="minMax"/>
        </c:scaling>
        <c:delete val="0"/>
        <c:axPos val="b"/>
        <c:numFmt formatCode="#,##0.0;[Red]\-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44601296"/>
        <c:crosses val="autoZero"/>
        <c:auto val="1"/>
        <c:lblAlgn val="ctr"/>
        <c:lblOffset val="100"/>
        <c:noMultiLvlLbl val="0"/>
      </c:catAx>
      <c:valAx>
        <c:axId val="94460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4460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643150123051679"/>
          <c:y val="7.9249924161489876E-2"/>
          <c:w val="0.63057150669948037"/>
          <c:h val="0.125105184716232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13498026959635E-2"/>
          <c:y val="6.0187058797099964E-2"/>
          <c:w val="0.95774239148277984"/>
          <c:h val="0.89123144757244188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254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wdUpDiag">
                <a:fgClr>
                  <a:srgbClr xmlns:mc="http://schemas.openxmlformats.org/markup-compatibility/2006" xmlns:a14="http://schemas.microsoft.com/office/drawing/2010/main" val="C0C0C0" mc:Ignorable="a14" a14:legacySpreadsheetColorIndex="2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wdUpDiag">
                <a:fgClr>
                  <a:srgbClr xmlns:mc="http://schemas.openxmlformats.org/markup-compatibility/2006" xmlns:a14="http://schemas.microsoft.com/office/drawing/2010/main" val="C0C0C0" mc:Ignorable="a14" a14:legacySpreadsheetColorIndex="2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solidFill>
                  <a:srgbClr val="000000"/>
                </a:solidFill>
                <a:prstDash val="solid"/>
              </a:ln>
            </c:spPr>
          </c:dPt>
          <c:cat>
            <c:strRef>
              <c:f>'150401国庫負担基準'!$E$36:$E$39</c:f>
              <c:strCache>
                <c:ptCount val="4"/>
                <c:pt idx="0">
                  <c:v>国</c:v>
                </c:pt>
                <c:pt idx="1">
                  <c:v>都道府県</c:v>
                </c:pt>
                <c:pt idx="2">
                  <c:v>出身地の市町村</c:v>
                </c:pt>
                <c:pt idx="3">
                  <c:v>居住地の市町村</c:v>
                </c:pt>
              </c:strCache>
            </c:strRef>
          </c:cat>
          <c:val>
            <c:numRef>
              <c:f>'150401国庫負担基準'!$F$36:$F$39</c:f>
              <c:numCache>
                <c:formatCode>0.0%</c:formatCode>
                <c:ptCount val="4"/>
                <c:pt idx="0">
                  <c:v>0.5</c:v>
                </c:pt>
                <c:pt idx="1">
                  <c:v>0.2</c:v>
                </c:pt>
                <c:pt idx="2">
                  <c:v>0.2</c:v>
                </c:pt>
                <c:pt idx="3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1200" verticalDpi="1200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320040</xdr:colOff>
      <xdr:row>35</xdr:row>
      <xdr:rowOff>419100</xdr:rowOff>
    </xdr:from>
    <xdr:to>
      <xdr:col>9</xdr:col>
      <xdr:colOff>426720</xdr:colOff>
      <xdr:row>41</xdr:row>
      <xdr:rowOff>419100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0.14913</cdr:x>
      <cdr:y>0.66039</cdr:y>
    </cdr:from>
    <cdr:to>
      <cdr:x>0.46356</cdr:x>
      <cdr:y>0.82296</cdr:y>
    </cdr:to>
    <cdr:sp macro="" textlink="">
      <cdr:nvSpPr>
        <cdr:cNvPr id="1536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411" y="2176393"/>
          <a:ext cx="965581" cy="5363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45720" tIns="27432" rIns="45720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2000"/>
            </a:lnSpc>
            <a:defRPr sz="1000"/>
          </a:pPr>
          <a:r>
            <a:rPr lang="ja-JP" altLang="en-US" sz="165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都道府県</a:t>
          </a:r>
        </a:p>
        <a:p xmlns:a="http://schemas.openxmlformats.org/drawingml/2006/main">
          <a:pPr algn="ctr" rtl="0">
            <a:lnSpc>
              <a:spcPts val="1900"/>
            </a:lnSpc>
            <a:defRPr sz="1000"/>
          </a:pPr>
          <a:r>
            <a:rPr lang="ja-JP" altLang="en-US" sz="165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24.0％</a:t>
          </a:r>
        </a:p>
      </cdr:txBody>
    </cdr:sp>
  </cdr:relSizeAnchor>
  <cdr:relSizeAnchor xmlns:cdr="http://schemas.openxmlformats.org/drawingml/2006/chartDrawing">
    <cdr:from>
      <cdr:x>0.57433</cdr:x>
      <cdr:y>0.40686</cdr:y>
    </cdr:from>
    <cdr:to>
      <cdr:x>0.89069</cdr:x>
      <cdr:y>0.5687</cdr:y>
    </cdr:to>
    <cdr:sp macro="" textlink="">
      <cdr:nvSpPr>
        <cdr:cNvPr id="1536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1132" y="1339885"/>
          <a:ext cx="971510" cy="5339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45720" tIns="27432" rIns="45720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2000"/>
            </a:lnSpc>
            <a:defRPr sz="1000"/>
          </a:pPr>
          <a:r>
            <a:rPr lang="ja-JP" altLang="en-US" sz="165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国</a:t>
          </a:r>
        </a:p>
        <a:p xmlns:a="http://schemas.openxmlformats.org/drawingml/2006/main">
          <a:pPr algn="ctr" rtl="0">
            <a:lnSpc>
              <a:spcPts val="1900"/>
            </a:lnSpc>
            <a:defRPr sz="1000"/>
          </a:pPr>
          <a:r>
            <a:rPr lang="ja-JP" altLang="en-US" sz="165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50.0％</a:t>
          </a:r>
        </a:p>
      </cdr:txBody>
    </cdr:sp>
  </cdr:relSizeAnchor>
  <cdr:relSizeAnchor xmlns:cdr="http://schemas.openxmlformats.org/drawingml/2006/chartDrawing">
    <cdr:from>
      <cdr:x>0.21983</cdr:x>
      <cdr:y>0.09745</cdr:y>
    </cdr:from>
    <cdr:to>
      <cdr:x>0.57336</cdr:x>
      <cdr:y>0.24599</cdr:y>
    </cdr:to>
    <cdr:sp macro="" textlink="">
      <cdr:nvSpPr>
        <cdr:cNvPr id="15363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2537" y="318994"/>
          <a:ext cx="1085631" cy="4900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45720" tIns="27432" rIns="45720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2000"/>
            </a:lnSpc>
            <a:defRPr sz="1000"/>
          </a:pPr>
          <a:r>
            <a:rPr lang="ja-JP" altLang="en-US" sz="165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市町村</a:t>
          </a:r>
        </a:p>
        <a:p xmlns:a="http://schemas.openxmlformats.org/drawingml/2006/main">
          <a:pPr algn="ctr" rtl="0">
            <a:lnSpc>
              <a:spcPts val="1900"/>
            </a:lnSpc>
            <a:defRPr sz="1000"/>
          </a:pPr>
          <a:r>
            <a:rPr lang="ja-JP" altLang="en-US" sz="165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平均5.0％</a:t>
          </a:r>
        </a:p>
      </cdr:txBody>
    </cdr:sp>
  </cdr:relSizeAnchor>
  <cdr:relSizeAnchor xmlns:cdr="http://schemas.openxmlformats.org/drawingml/2006/chartDrawing">
    <cdr:from>
      <cdr:x>0.01737</cdr:x>
      <cdr:y>0.26728</cdr:y>
    </cdr:from>
    <cdr:to>
      <cdr:x>0.39382</cdr:x>
      <cdr:y>0.56967</cdr:y>
    </cdr:to>
    <cdr:sp macro="" textlink="">
      <cdr:nvSpPr>
        <cdr:cNvPr id="15364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79326"/>
          <a:ext cx="1156030" cy="997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45720" tIns="27432" rIns="45720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2000"/>
            </a:lnSpc>
            <a:defRPr sz="1000"/>
          </a:pPr>
          <a:r>
            <a:rPr lang="ja-JP" altLang="en-US" sz="165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都道府県</a:t>
          </a:r>
        </a:p>
        <a:p xmlns:a="http://schemas.openxmlformats.org/drawingml/2006/main">
          <a:pPr algn="ctr" rtl="0">
            <a:lnSpc>
              <a:spcPts val="2000"/>
            </a:lnSpc>
            <a:defRPr sz="1000"/>
          </a:pPr>
          <a:r>
            <a:rPr lang="ja-JP" altLang="en-US" sz="165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単位で</a:t>
          </a:r>
        </a:p>
        <a:p xmlns:a="http://schemas.openxmlformats.org/drawingml/2006/main">
          <a:pPr algn="ctr" rtl="0">
            <a:lnSpc>
              <a:spcPts val="1900"/>
            </a:lnSpc>
            <a:defRPr sz="1000"/>
          </a:pPr>
          <a:r>
            <a:rPr lang="ja-JP" altLang="en-US" sz="165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プール</a:t>
          </a:r>
        </a:p>
        <a:p xmlns:a="http://schemas.openxmlformats.org/drawingml/2006/main">
          <a:pPr algn="ctr" rtl="0">
            <a:lnSpc>
              <a:spcPts val="1900"/>
            </a:lnSpc>
            <a:defRPr sz="1000"/>
          </a:pPr>
          <a:r>
            <a:rPr lang="ja-JP" altLang="en-US" sz="165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平均21.0％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workbookViewId="0">
      <pane xSplit="1" ySplit="7" topLeftCell="B8" activePane="bottomRight" state="frozen"/>
      <selection pane="topRight" activeCell="B1" sqref="B1"/>
      <selection pane="bottomLeft" activeCell="A7" sqref="A7"/>
      <selection pane="bottomRight"/>
    </sheetView>
  </sheetViews>
  <sheetFormatPr defaultColWidth="5.3984375" defaultRowHeight="14.4"/>
  <cols>
    <col min="1" max="1" width="5.3984375" style="11"/>
    <col min="2" max="6" width="13.69921875" style="12" customWidth="1"/>
    <col min="7" max="7" width="5.3984375" style="12"/>
    <col min="8" max="13" width="13.796875" style="12" customWidth="1"/>
    <col min="14" max="14" width="13.796875" style="4" customWidth="1"/>
    <col min="15" max="16" width="13.796875" style="12" customWidth="1"/>
    <col min="17" max="18" width="13.796875" style="4" customWidth="1"/>
    <col min="19" max="24" width="5.3984375" style="4"/>
    <col min="25" max="16384" width="5.3984375" style="12"/>
  </cols>
  <sheetData>
    <row r="1" spans="1:24" s="8" customFormat="1">
      <c r="A1" s="1" t="s">
        <v>6</v>
      </c>
      <c r="B1" s="5"/>
      <c r="C1" s="5"/>
      <c r="D1" s="6"/>
      <c r="E1" s="6"/>
      <c r="F1" s="14" t="s">
        <v>15</v>
      </c>
      <c r="H1" s="2" t="s">
        <v>15</v>
      </c>
      <c r="I1" s="2" t="s">
        <v>16</v>
      </c>
      <c r="J1" s="2" t="s">
        <v>17</v>
      </c>
      <c r="K1" s="4"/>
      <c r="L1" s="4"/>
      <c r="M1" s="4"/>
      <c r="N1" s="4"/>
      <c r="O1" s="4"/>
      <c r="P1" s="4"/>
      <c r="Q1" s="4"/>
      <c r="R1" s="4"/>
    </row>
    <row r="2" spans="1:24" s="8" customFormat="1">
      <c r="A2" s="1" t="s">
        <v>5</v>
      </c>
      <c r="B2" s="20">
        <v>0</v>
      </c>
      <c r="C2" s="20">
        <v>0</v>
      </c>
      <c r="D2" s="21">
        <v>0</v>
      </c>
      <c r="E2" s="21">
        <v>0</v>
      </c>
      <c r="F2" s="14">
        <v>0</v>
      </c>
      <c r="H2" s="7">
        <v>0</v>
      </c>
      <c r="I2" s="7">
        <v>0.05</v>
      </c>
      <c r="J2" s="7">
        <v>0.1</v>
      </c>
      <c r="K2" s="7">
        <v>0.2</v>
      </c>
      <c r="L2" s="7">
        <v>0</v>
      </c>
      <c r="M2" s="7">
        <v>0.1</v>
      </c>
      <c r="N2" s="7">
        <v>0.2</v>
      </c>
      <c r="O2" s="7"/>
      <c r="P2" s="7"/>
      <c r="Q2" s="7"/>
      <c r="R2" s="7"/>
    </row>
    <row r="3" spans="1:24" s="8" customFormat="1">
      <c r="A3" s="1" t="s">
        <v>9</v>
      </c>
      <c r="B3" s="20">
        <v>0</v>
      </c>
      <c r="C3" s="20">
        <v>0</v>
      </c>
      <c r="D3" s="21">
        <v>0</v>
      </c>
      <c r="E3" s="21">
        <v>0</v>
      </c>
      <c r="F3" s="21">
        <v>0</v>
      </c>
      <c r="H3" s="7">
        <v>0</v>
      </c>
      <c r="I3" s="7">
        <v>0.15</v>
      </c>
      <c r="J3" s="4"/>
      <c r="K3" s="4"/>
      <c r="L3" s="4"/>
      <c r="M3" s="4"/>
      <c r="N3" s="4"/>
      <c r="O3" s="4"/>
      <c r="P3" s="4"/>
      <c r="Q3" s="4"/>
      <c r="R3" s="4"/>
    </row>
    <row r="4" spans="1:24" s="8" customFormat="1">
      <c r="A4" s="1" t="s">
        <v>7</v>
      </c>
      <c r="B4" s="9"/>
      <c r="C4" s="9"/>
      <c r="D4" s="9"/>
      <c r="E4" s="9"/>
      <c r="F4" s="13">
        <v>0</v>
      </c>
      <c r="H4" s="10">
        <v>0</v>
      </c>
      <c r="I4" s="10">
        <v>1</v>
      </c>
      <c r="J4" s="10">
        <v>1.5</v>
      </c>
      <c r="K4" s="10">
        <v>2</v>
      </c>
      <c r="L4" s="10">
        <v>2.5</v>
      </c>
      <c r="M4" s="10">
        <v>3</v>
      </c>
      <c r="N4" s="10">
        <v>3.5</v>
      </c>
      <c r="O4" s="10"/>
      <c r="P4" s="10"/>
      <c r="Q4" s="10"/>
      <c r="R4" s="10"/>
    </row>
    <row r="5" spans="1:24" s="8" customFormat="1">
      <c r="A5" s="66" t="s">
        <v>8</v>
      </c>
      <c r="B5" s="20" t="s">
        <v>10</v>
      </c>
      <c r="C5" s="20" t="s">
        <v>10</v>
      </c>
      <c r="D5" s="21" t="s">
        <v>10</v>
      </c>
      <c r="E5" s="21" t="s">
        <v>10</v>
      </c>
      <c r="F5" s="21" t="s">
        <v>10</v>
      </c>
      <c r="H5" s="4" t="s">
        <v>10</v>
      </c>
      <c r="I5" s="4" t="s">
        <v>11</v>
      </c>
      <c r="J5" s="4" t="s">
        <v>22</v>
      </c>
      <c r="K5" s="4" t="s">
        <v>23</v>
      </c>
      <c r="L5" s="4" t="s">
        <v>24</v>
      </c>
      <c r="M5" s="4" t="s">
        <v>25</v>
      </c>
      <c r="N5" s="4"/>
      <c r="O5" s="4"/>
      <c r="P5" s="4"/>
      <c r="Q5" s="4"/>
      <c r="R5" s="4"/>
    </row>
    <row r="6" spans="1:24" s="8" customFormat="1">
      <c r="A6" s="67"/>
      <c r="B6" s="22">
        <f>IF(B5=$H5,0,IF(B5=$I5,41/1000,IF(B5=$J5,123/1000*0.8,IF(B5=$K5,123/1000*0.9,IF(B5=$L5,123/1000,IF(B5=$M5,221/1000))))))</f>
        <v>0</v>
      </c>
      <c r="C6" s="22">
        <f t="shared" ref="C6:D6" si="0">IF(C5=$H5,0,IF(C5=$I5,41/1000,IF(C5=$J5,123/1000*0.8,IF(C5=$K5,123/1000*0.9,IF(C5=$L5,123/1000,IF(C5=$M5,221/1000))))))</f>
        <v>0</v>
      </c>
      <c r="D6" s="22">
        <f t="shared" si="0"/>
        <v>0</v>
      </c>
      <c r="E6" s="22">
        <f>IF(E5=$H5,0,IF(E5=$I5,34/1000,IF(E5=$J5,103/1000*0.8,IF(E5=$K5,103/1000*0.9,IF(E5=$L5,103/1000,IF(E5=$M5,185/1000))))))</f>
        <v>0</v>
      </c>
      <c r="F6" s="22">
        <f>IF(F5=$H5,0,IF(F5=$I5,26/1000,IF(F5=$J5,78/1000*0.8,IF(F5=$K5,78/1000*0.9,IF(F5=$L5,78/1000,IF(F5=$M5,140/1000))))))</f>
        <v>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4" s="3" customFormat="1" ht="28.8">
      <c r="A7" s="15"/>
      <c r="B7" s="16" t="s">
        <v>0</v>
      </c>
      <c r="C7" s="16" t="s">
        <v>1</v>
      </c>
      <c r="D7" s="17" t="s">
        <v>2</v>
      </c>
      <c r="E7" s="17" t="s">
        <v>3</v>
      </c>
      <c r="F7" s="17" t="s">
        <v>4</v>
      </c>
      <c r="H7" s="2" t="s">
        <v>0</v>
      </c>
      <c r="I7" s="2" t="s">
        <v>1</v>
      </c>
      <c r="J7" s="3" t="s">
        <v>2</v>
      </c>
      <c r="K7" s="3" t="s">
        <v>3</v>
      </c>
      <c r="L7" s="2" t="s">
        <v>12</v>
      </c>
      <c r="M7" s="2" t="s">
        <v>13</v>
      </c>
      <c r="N7" s="2" t="s">
        <v>14</v>
      </c>
      <c r="O7" s="2" t="s">
        <v>21</v>
      </c>
      <c r="P7" s="2" t="s">
        <v>18</v>
      </c>
      <c r="Q7" s="2" t="s">
        <v>19</v>
      </c>
      <c r="R7" s="2" t="s">
        <v>20</v>
      </c>
      <c r="S7" s="4"/>
      <c r="T7" s="4"/>
      <c r="U7" s="4"/>
      <c r="V7" s="4"/>
      <c r="W7" s="4"/>
      <c r="X7" s="4"/>
    </row>
    <row r="8" spans="1:24">
      <c r="A8" s="18">
        <v>0.5</v>
      </c>
      <c r="B8" s="19">
        <f t="shared" ref="B8:B55" si="1">ROUND(ROUND(ROUND(H8*(1+B$2),-1)*(1+B$3),-1)*(1+B$6),-1)</f>
        <v>2450</v>
      </c>
      <c r="C8" s="19">
        <f t="shared" ref="C8:C55" si="2">ROUND(ROUND(ROUND(I8*(1+C$2),-1)*(1+C$3),-1)*(1+C$6),-1)</f>
        <v>1010</v>
      </c>
      <c r="D8" s="19">
        <f t="shared" ref="D8:D55" si="3">ROUND(ROUND(ROUND(J8*(1+D$2),-1)*(1+D$3),-1)*(1+D$6),-1)</f>
        <v>2560</v>
      </c>
      <c r="E8" s="19">
        <f t="shared" ref="E8:E55" si="4">ROUND(ROUND(ROUND(K8*(1+E$2),-1)*(1+E$3),-1)*(1+E$6),-1)</f>
        <v>2530</v>
      </c>
      <c r="F8" s="19"/>
      <c r="H8" s="12">
        <v>2450</v>
      </c>
      <c r="I8" s="12">
        <v>1010</v>
      </c>
      <c r="J8" s="12">
        <v>2560</v>
      </c>
      <c r="K8" s="12">
        <v>2530</v>
      </c>
    </row>
    <row r="9" spans="1:24">
      <c r="A9" s="18">
        <v>1</v>
      </c>
      <c r="B9" s="19">
        <f t="shared" si="1"/>
        <v>3880</v>
      </c>
      <c r="C9" s="19">
        <f t="shared" si="2"/>
        <v>1890</v>
      </c>
      <c r="D9" s="19">
        <f t="shared" si="3"/>
        <v>4050</v>
      </c>
      <c r="E9" s="19">
        <f t="shared" si="4"/>
        <v>4010</v>
      </c>
      <c r="F9" s="19">
        <f t="shared" ref="F9:F55" si="5">ROUND(R9*(1+F$6),-1)</f>
        <v>1830</v>
      </c>
      <c r="H9" s="12">
        <v>3880</v>
      </c>
      <c r="I9" s="12">
        <v>1890</v>
      </c>
      <c r="J9" s="12">
        <v>4050</v>
      </c>
      <c r="K9" s="12">
        <v>4010</v>
      </c>
      <c r="L9" s="12">
        <v>1830</v>
      </c>
      <c r="M9" s="12">
        <f>M8+ROUND(($L9-$L8)*1.085,-1)</f>
        <v>1990</v>
      </c>
      <c r="N9" s="12">
        <f>N8+ROUND(($L9-$L8)*1.15,-1)</f>
        <v>2100</v>
      </c>
      <c r="O9" s="12">
        <f>IF(F$1=H$1,L9,IF(F$1=I$1,M9,IF(F$1=J$1,N9)))</f>
        <v>1830</v>
      </c>
      <c r="P9" s="12">
        <f>ROUND(O9*(1+F$2),-1)</f>
        <v>1830</v>
      </c>
      <c r="Q9" s="12">
        <f>ROUND(P9*(1+F$3),-1)</f>
        <v>1830</v>
      </c>
      <c r="R9" s="12">
        <f>IF(F$4&gt;=1,Q9-Q8+R8+1000,Q9-Q8+R8)</f>
        <v>1830</v>
      </c>
    </row>
    <row r="10" spans="1:24">
      <c r="A10" s="18">
        <v>1.5</v>
      </c>
      <c r="B10" s="19">
        <f t="shared" si="1"/>
        <v>5640</v>
      </c>
      <c r="C10" s="19">
        <f t="shared" si="2"/>
        <v>2640</v>
      </c>
      <c r="D10" s="19">
        <f t="shared" si="3"/>
        <v>5890</v>
      </c>
      <c r="E10" s="19">
        <f t="shared" si="4"/>
        <v>5840</v>
      </c>
      <c r="F10" s="19">
        <f t="shared" si="5"/>
        <v>2730</v>
      </c>
      <c r="H10" s="12">
        <v>5640</v>
      </c>
      <c r="I10" s="12">
        <v>2640</v>
      </c>
      <c r="J10" s="12">
        <v>5890</v>
      </c>
      <c r="K10" s="12">
        <v>5840</v>
      </c>
      <c r="L10" s="12">
        <v>2730</v>
      </c>
      <c r="M10" s="12">
        <f t="shared" ref="M10:M55" si="6">M9+ROUND(($L10-$L9)*1.085,-1)</f>
        <v>2970</v>
      </c>
      <c r="N10" s="12">
        <f t="shared" ref="N10:N55" si="7">N9+ROUND(($L10-$L9)*1.15,-1)</f>
        <v>3140</v>
      </c>
      <c r="O10" s="12">
        <f t="shared" ref="O10:O55" si="8">IF(F$1=H$1,L10,IF(F$1=I$1,M10,IF(F$1=J$1,N10)))</f>
        <v>2730</v>
      </c>
      <c r="P10" s="12">
        <f t="shared" ref="P10:P55" si="9">ROUND(O10*(1+F$2),-1)</f>
        <v>2730</v>
      </c>
      <c r="Q10" s="12">
        <f t="shared" ref="Q10:Q55" si="10">ROUND(P10*(1+F$3),-1)</f>
        <v>2730</v>
      </c>
      <c r="R10" s="12">
        <f>IF(F$4&gt;=1.5,Q10-Q9+R9+250,Q10-Q9+R9)</f>
        <v>2730</v>
      </c>
    </row>
    <row r="11" spans="1:24">
      <c r="A11" s="18">
        <v>2</v>
      </c>
      <c r="B11" s="19">
        <f t="shared" si="1"/>
        <v>6440</v>
      </c>
      <c r="C11" s="19">
        <f t="shared" si="2"/>
        <v>3310</v>
      </c>
      <c r="D11" s="19">
        <f t="shared" si="3"/>
        <v>6720</v>
      </c>
      <c r="E11" s="19">
        <f t="shared" si="4"/>
        <v>7310</v>
      </c>
      <c r="F11" s="19">
        <f t="shared" si="5"/>
        <v>3640</v>
      </c>
      <c r="H11" s="12">
        <v>6440</v>
      </c>
      <c r="I11" s="12">
        <v>3310</v>
      </c>
      <c r="J11" s="12">
        <v>6720</v>
      </c>
      <c r="K11" s="12">
        <v>7310</v>
      </c>
      <c r="L11" s="12">
        <v>3640</v>
      </c>
      <c r="M11" s="12">
        <f t="shared" si="6"/>
        <v>3960</v>
      </c>
      <c r="N11" s="12">
        <f t="shared" si="7"/>
        <v>4190</v>
      </c>
      <c r="O11" s="12">
        <f t="shared" si="8"/>
        <v>3640</v>
      </c>
      <c r="P11" s="12">
        <f t="shared" si="9"/>
        <v>3640</v>
      </c>
      <c r="Q11" s="12">
        <f t="shared" si="10"/>
        <v>3640</v>
      </c>
      <c r="R11" s="12">
        <f>IF(F$4&gt;=2,Q11-Q10+R10+250,Q11-Q10+R10)</f>
        <v>3640</v>
      </c>
    </row>
    <row r="12" spans="1:24">
      <c r="A12" s="18">
        <v>2.5</v>
      </c>
      <c r="B12" s="19">
        <f t="shared" si="1"/>
        <v>7240</v>
      </c>
      <c r="C12" s="19">
        <f t="shared" si="2"/>
        <v>3980</v>
      </c>
      <c r="D12" s="19">
        <f t="shared" si="3"/>
        <v>7550</v>
      </c>
      <c r="E12" s="19">
        <f t="shared" si="4"/>
        <v>8790</v>
      </c>
      <c r="F12" s="19">
        <f t="shared" si="5"/>
        <v>4550</v>
      </c>
      <c r="H12" s="12">
        <v>7240</v>
      </c>
      <c r="I12" s="12">
        <f t="shared" ref="I12:I55" si="11">I11+670</f>
        <v>3980</v>
      </c>
      <c r="J12" s="12">
        <v>7550</v>
      </c>
      <c r="K12" s="12">
        <v>8790</v>
      </c>
      <c r="L12" s="12">
        <v>4550</v>
      </c>
      <c r="M12" s="12">
        <f t="shared" si="6"/>
        <v>4950</v>
      </c>
      <c r="N12" s="12">
        <f t="shared" si="7"/>
        <v>5240</v>
      </c>
      <c r="O12" s="12">
        <f t="shared" si="8"/>
        <v>4550</v>
      </c>
      <c r="P12" s="12">
        <f t="shared" si="9"/>
        <v>4550</v>
      </c>
      <c r="Q12" s="12">
        <f t="shared" si="10"/>
        <v>4550</v>
      </c>
      <c r="R12" s="12">
        <f>IF(F$4&gt;=2.5,Q12-Q11+R11+250,Q12-Q11+R11)</f>
        <v>4550</v>
      </c>
    </row>
    <row r="13" spans="1:24">
      <c r="A13" s="18">
        <v>3</v>
      </c>
      <c r="B13" s="19">
        <f t="shared" si="1"/>
        <v>8040</v>
      </c>
      <c r="C13" s="19">
        <f t="shared" si="2"/>
        <v>4650</v>
      </c>
      <c r="D13" s="19">
        <f t="shared" si="3"/>
        <v>8390</v>
      </c>
      <c r="E13" s="19">
        <f t="shared" si="4"/>
        <v>10270</v>
      </c>
      <c r="F13" s="19">
        <f t="shared" si="5"/>
        <v>5460</v>
      </c>
      <c r="H13" s="12">
        <v>8040</v>
      </c>
      <c r="I13" s="12">
        <f t="shared" si="11"/>
        <v>4650</v>
      </c>
      <c r="J13" s="12">
        <v>8390</v>
      </c>
      <c r="K13" s="12">
        <v>10270</v>
      </c>
      <c r="L13" s="12">
        <v>5460</v>
      </c>
      <c r="M13" s="12">
        <f t="shared" si="6"/>
        <v>5940</v>
      </c>
      <c r="N13" s="12">
        <f t="shared" si="7"/>
        <v>6290</v>
      </c>
      <c r="O13" s="12">
        <f t="shared" si="8"/>
        <v>5460</v>
      </c>
      <c r="P13" s="12">
        <f t="shared" si="9"/>
        <v>5460</v>
      </c>
      <c r="Q13" s="12">
        <f t="shared" si="10"/>
        <v>5460</v>
      </c>
      <c r="R13" s="12">
        <f>IF(F$4&gt;=3,Q13-Q12+R12+250,Q13-Q12+R12)</f>
        <v>5460</v>
      </c>
    </row>
    <row r="14" spans="1:24">
      <c r="A14" s="18">
        <v>3.5</v>
      </c>
      <c r="B14" s="19">
        <f t="shared" si="1"/>
        <v>8840</v>
      </c>
      <c r="C14" s="19">
        <f t="shared" si="2"/>
        <v>5320</v>
      </c>
      <c r="D14" s="19">
        <f t="shared" si="3"/>
        <v>9220</v>
      </c>
      <c r="E14" s="19">
        <f t="shared" si="4"/>
        <v>11750</v>
      </c>
      <c r="F14" s="19">
        <f t="shared" si="5"/>
        <v>6360</v>
      </c>
      <c r="H14" s="12">
        <v>8840</v>
      </c>
      <c r="I14" s="12">
        <f t="shared" si="11"/>
        <v>5320</v>
      </c>
      <c r="J14" s="12">
        <v>9220</v>
      </c>
      <c r="K14" s="12">
        <v>11750</v>
      </c>
      <c r="L14" s="12">
        <v>6360</v>
      </c>
      <c r="M14" s="12">
        <f t="shared" si="6"/>
        <v>6920</v>
      </c>
      <c r="N14" s="12">
        <f t="shared" si="7"/>
        <v>7330</v>
      </c>
      <c r="O14" s="12">
        <f t="shared" si="8"/>
        <v>6360</v>
      </c>
      <c r="P14" s="12">
        <f t="shared" si="9"/>
        <v>6360</v>
      </c>
      <c r="Q14" s="12">
        <f t="shared" si="10"/>
        <v>6360</v>
      </c>
      <c r="R14" s="12">
        <f>IF(F$4&gt;=3.5,Q14-Q13+R13+500,Q14-Q13+R13)</f>
        <v>6360</v>
      </c>
    </row>
    <row r="15" spans="1:24">
      <c r="A15" s="18">
        <v>4</v>
      </c>
      <c r="B15" s="19">
        <f t="shared" si="1"/>
        <v>9640</v>
      </c>
      <c r="C15" s="19">
        <f t="shared" si="2"/>
        <v>5990</v>
      </c>
      <c r="D15" s="19">
        <f t="shared" si="3"/>
        <v>10050</v>
      </c>
      <c r="E15" s="19">
        <f t="shared" si="4"/>
        <v>13230</v>
      </c>
      <c r="F15" s="19">
        <f t="shared" si="5"/>
        <v>7280</v>
      </c>
      <c r="H15" s="12">
        <f>H14+800</f>
        <v>9640</v>
      </c>
      <c r="I15" s="12">
        <f t="shared" si="11"/>
        <v>5990</v>
      </c>
      <c r="J15" s="12">
        <f>J14+830</f>
        <v>10050</v>
      </c>
      <c r="K15" s="12">
        <v>13230</v>
      </c>
      <c r="L15" s="12">
        <v>7280</v>
      </c>
      <c r="M15" s="12">
        <f t="shared" si="6"/>
        <v>7920</v>
      </c>
      <c r="N15" s="12">
        <f t="shared" si="7"/>
        <v>8390</v>
      </c>
      <c r="O15" s="12">
        <f t="shared" si="8"/>
        <v>7280</v>
      </c>
      <c r="P15" s="12">
        <f t="shared" si="9"/>
        <v>7280</v>
      </c>
      <c r="Q15" s="12">
        <f t="shared" si="10"/>
        <v>7280</v>
      </c>
      <c r="R15" s="12">
        <f>Q15-Q14+R14</f>
        <v>7280</v>
      </c>
    </row>
    <row r="16" spans="1:24">
      <c r="A16" s="18">
        <v>4.5</v>
      </c>
      <c r="B16" s="19">
        <f t="shared" si="1"/>
        <v>10440</v>
      </c>
      <c r="C16" s="19">
        <f t="shared" si="2"/>
        <v>6660</v>
      </c>
      <c r="D16" s="19">
        <f t="shared" si="3"/>
        <v>10880</v>
      </c>
      <c r="E16" s="19">
        <f t="shared" si="4"/>
        <v>14720</v>
      </c>
      <c r="F16" s="19">
        <f t="shared" si="5"/>
        <v>8130</v>
      </c>
      <c r="H16" s="12">
        <f t="shared" ref="H16:H55" si="12">H15+800</f>
        <v>10440</v>
      </c>
      <c r="I16" s="12">
        <f t="shared" si="11"/>
        <v>6660</v>
      </c>
      <c r="J16" s="12">
        <f t="shared" ref="J16:J55" si="13">J15+830</f>
        <v>10880</v>
      </c>
      <c r="K16" s="12">
        <v>14720</v>
      </c>
      <c r="L16" s="12">
        <f>L15+850</f>
        <v>8130</v>
      </c>
      <c r="M16" s="12">
        <f t="shared" si="6"/>
        <v>8840</v>
      </c>
      <c r="N16" s="12">
        <f t="shared" si="7"/>
        <v>9370</v>
      </c>
      <c r="O16" s="12">
        <f t="shared" si="8"/>
        <v>8130</v>
      </c>
      <c r="P16" s="12">
        <f t="shared" si="9"/>
        <v>8130</v>
      </c>
      <c r="Q16" s="12">
        <f t="shared" si="10"/>
        <v>8130</v>
      </c>
      <c r="R16" s="12">
        <f t="shared" ref="R16:R55" si="14">Q16-Q15+R15</f>
        <v>8130</v>
      </c>
    </row>
    <row r="17" spans="1:18">
      <c r="A17" s="18">
        <v>5</v>
      </c>
      <c r="B17" s="19">
        <f t="shared" si="1"/>
        <v>11240</v>
      </c>
      <c r="C17" s="19">
        <f t="shared" si="2"/>
        <v>7330</v>
      </c>
      <c r="D17" s="19">
        <f t="shared" si="3"/>
        <v>11710</v>
      </c>
      <c r="E17" s="19">
        <f t="shared" si="4"/>
        <v>16190</v>
      </c>
      <c r="F17" s="19">
        <f t="shared" si="5"/>
        <v>8980</v>
      </c>
      <c r="H17" s="12">
        <f t="shared" si="12"/>
        <v>11240</v>
      </c>
      <c r="I17" s="12">
        <f t="shared" si="11"/>
        <v>7330</v>
      </c>
      <c r="J17" s="12">
        <f t="shared" si="13"/>
        <v>11710</v>
      </c>
      <c r="K17" s="12">
        <v>16190</v>
      </c>
      <c r="L17" s="12">
        <f t="shared" ref="L17:L31" si="15">L16+850</f>
        <v>8980</v>
      </c>
      <c r="M17" s="12">
        <f t="shared" si="6"/>
        <v>9760</v>
      </c>
      <c r="N17" s="12">
        <f t="shared" si="7"/>
        <v>10350</v>
      </c>
      <c r="O17" s="12">
        <f t="shared" si="8"/>
        <v>8980</v>
      </c>
      <c r="P17" s="12">
        <f t="shared" si="9"/>
        <v>8980</v>
      </c>
      <c r="Q17" s="12">
        <f t="shared" si="10"/>
        <v>8980</v>
      </c>
      <c r="R17" s="12">
        <f t="shared" si="14"/>
        <v>8980</v>
      </c>
    </row>
    <row r="18" spans="1:18">
      <c r="A18" s="18">
        <v>5.5</v>
      </c>
      <c r="B18" s="19">
        <f t="shared" si="1"/>
        <v>12040</v>
      </c>
      <c r="C18" s="19">
        <f t="shared" si="2"/>
        <v>8000</v>
      </c>
      <c r="D18" s="19">
        <f t="shared" si="3"/>
        <v>12540</v>
      </c>
      <c r="E18" s="19">
        <f t="shared" si="4"/>
        <v>17670</v>
      </c>
      <c r="F18" s="19">
        <f t="shared" si="5"/>
        <v>9830</v>
      </c>
      <c r="H18" s="12">
        <f t="shared" si="12"/>
        <v>12040</v>
      </c>
      <c r="I18" s="12">
        <f t="shared" si="11"/>
        <v>8000</v>
      </c>
      <c r="J18" s="12">
        <f t="shared" si="13"/>
        <v>12540</v>
      </c>
      <c r="K18" s="12">
        <v>17670</v>
      </c>
      <c r="L18" s="12">
        <f t="shared" si="15"/>
        <v>9830</v>
      </c>
      <c r="M18" s="12">
        <f t="shared" si="6"/>
        <v>10680</v>
      </c>
      <c r="N18" s="12">
        <f t="shared" si="7"/>
        <v>11330</v>
      </c>
      <c r="O18" s="12">
        <f t="shared" si="8"/>
        <v>9830</v>
      </c>
      <c r="P18" s="12">
        <f t="shared" si="9"/>
        <v>9830</v>
      </c>
      <c r="Q18" s="12">
        <f t="shared" si="10"/>
        <v>9830</v>
      </c>
      <c r="R18" s="12">
        <f t="shared" si="14"/>
        <v>9830</v>
      </c>
    </row>
    <row r="19" spans="1:18">
      <c r="A19" s="18">
        <v>6</v>
      </c>
      <c r="B19" s="19">
        <f t="shared" si="1"/>
        <v>12840</v>
      </c>
      <c r="C19" s="19">
        <f t="shared" si="2"/>
        <v>8670</v>
      </c>
      <c r="D19" s="19">
        <f t="shared" si="3"/>
        <v>13370</v>
      </c>
      <c r="E19" s="19">
        <f t="shared" si="4"/>
        <v>19150</v>
      </c>
      <c r="F19" s="19">
        <f t="shared" si="5"/>
        <v>10680</v>
      </c>
      <c r="H19" s="12">
        <f t="shared" si="12"/>
        <v>12840</v>
      </c>
      <c r="I19" s="12">
        <f t="shared" si="11"/>
        <v>8670</v>
      </c>
      <c r="J19" s="12">
        <f t="shared" si="13"/>
        <v>13370</v>
      </c>
      <c r="K19" s="12">
        <v>19150</v>
      </c>
      <c r="L19" s="12">
        <f t="shared" si="15"/>
        <v>10680</v>
      </c>
      <c r="M19" s="12">
        <f t="shared" si="6"/>
        <v>11600</v>
      </c>
      <c r="N19" s="12">
        <f t="shared" si="7"/>
        <v>12310</v>
      </c>
      <c r="O19" s="12">
        <f t="shared" si="8"/>
        <v>10680</v>
      </c>
      <c r="P19" s="12">
        <f t="shared" si="9"/>
        <v>10680</v>
      </c>
      <c r="Q19" s="12">
        <f t="shared" si="10"/>
        <v>10680</v>
      </c>
      <c r="R19" s="12">
        <f t="shared" si="14"/>
        <v>10680</v>
      </c>
    </row>
    <row r="20" spans="1:18">
      <c r="A20" s="18">
        <v>6.5</v>
      </c>
      <c r="B20" s="19">
        <f t="shared" si="1"/>
        <v>13640</v>
      </c>
      <c r="C20" s="19">
        <f t="shared" si="2"/>
        <v>9340</v>
      </c>
      <c r="D20" s="19">
        <f t="shared" si="3"/>
        <v>14200</v>
      </c>
      <c r="E20" s="19">
        <f t="shared" si="4"/>
        <v>20630</v>
      </c>
      <c r="F20" s="19">
        <f t="shared" si="5"/>
        <v>11530</v>
      </c>
      <c r="H20" s="12">
        <f t="shared" si="12"/>
        <v>13640</v>
      </c>
      <c r="I20" s="12">
        <f t="shared" si="11"/>
        <v>9340</v>
      </c>
      <c r="J20" s="12">
        <f t="shared" si="13"/>
        <v>14200</v>
      </c>
      <c r="K20" s="12">
        <v>20630</v>
      </c>
      <c r="L20" s="12">
        <f t="shared" si="15"/>
        <v>11530</v>
      </c>
      <c r="M20" s="12">
        <f t="shared" si="6"/>
        <v>12520</v>
      </c>
      <c r="N20" s="12">
        <f t="shared" si="7"/>
        <v>13290</v>
      </c>
      <c r="O20" s="12">
        <f t="shared" si="8"/>
        <v>11530</v>
      </c>
      <c r="P20" s="12">
        <f t="shared" si="9"/>
        <v>11530</v>
      </c>
      <c r="Q20" s="12">
        <f t="shared" si="10"/>
        <v>11530</v>
      </c>
      <c r="R20" s="12">
        <f t="shared" si="14"/>
        <v>11530</v>
      </c>
    </row>
    <row r="21" spans="1:18">
      <c r="A21" s="18">
        <v>7</v>
      </c>
      <c r="B21" s="19">
        <f t="shared" si="1"/>
        <v>14440</v>
      </c>
      <c r="C21" s="19">
        <f t="shared" si="2"/>
        <v>10010</v>
      </c>
      <c r="D21" s="19">
        <f t="shared" si="3"/>
        <v>15030</v>
      </c>
      <c r="E21" s="19">
        <f t="shared" si="4"/>
        <v>22110</v>
      </c>
      <c r="F21" s="19">
        <f t="shared" si="5"/>
        <v>12380</v>
      </c>
      <c r="H21" s="12">
        <f t="shared" si="12"/>
        <v>14440</v>
      </c>
      <c r="I21" s="12">
        <f t="shared" si="11"/>
        <v>10010</v>
      </c>
      <c r="J21" s="12">
        <f t="shared" si="13"/>
        <v>15030</v>
      </c>
      <c r="K21" s="12">
        <v>22110</v>
      </c>
      <c r="L21" s="12">
        <f t="shared" si="15"/>
        <v>12380</v>
      </c>
      <c r="M21" s="12">
        <f t="shared" si="6"/>
        <v>13440</v>
      </c>
      <c r="N21" s="12">
        <f t="shared" si="7"/>
        <v>14270</v>
      </c>
      <c r="O21" s="12">
        <f t="shared" si="8"/>
        <v>12380</v>
      </c>
      <c r="P21" s="12">
        <f t="shared" si="9"/>
        <v>12380</v>
      </c>
      <c r="Q21" s="12">
        <f t="shared" si="10"/>
        <v>12380</v>
      </c>
      <c r="R21" s="12">
        <f t="shared" si="14"/>
        <v>12380</v>
      </c>
    </row>
    <row r="22" spans="1:18">
      <c r="A22" s="18">
        <v>7.5</v>
      </c>
      <c r="B22" s="19">
        <f t="shared" si="1"/>
        <v>15240</v>
      </c>
      <c r="C22" s="19">
        <f t="shared" si="2"/>
        <v>10680</v>
      </c>
      <c r="D22" s="19">
        <f t="shared" si="3"/>
        <v>15860</v>
      </c>
      <c r="E22" s="19">
        <f t="shared" si="4"/>
        <v>23600</v>
      </c>
      <c r="F22" s="19">
        <f t="shared" si="5"/>
        <v>13230</v>
      </c>
      <c r="H22" s="12">
        <f t="shared" si="12"/>
        <v>15240</v>
      </c>
      <c r="I22" s="12">
        <f t="shared" si="11"/>
        <v>10680</v>
      </c>
      <c r="J22" s="12">
        <f t="shared" si="13"/>
        <v>15860</v>
      </c>
      <c r="K22" s="12">
        <v>23600</v>
      </c>
      <c r="L22" s="12">
        <f t="shared" si="15"/>
        <v>13230</v>
      </c>
      <c r="M22" s="12">
        <f t="shared" si="6"/>
        <v>14360</v>
      </c>
      <c r="N22" s="12">
        <f t="shared" si="7"/>
        <v>15250</v>
      </c>
      <c r="O22" s="12">
        <f t="shared" si="8"/>
        <v>13230</v>
      </c>
      <c r="P22" s="12">
        <f t="shared" si="9"/>
        <v>13230</v>
      </c>
      <c r="Q22" s="12">
        <f t="shared" si="10"/>
        <v>13230</v>
      </c>
      <c r="R22" s="12">
        <f t="shared" si="14"/>
        <v>13230</v>
      </c>
    </row>
    <row r="23" spans="1:18">
      <c r="A23" s="18">
        <v>8</v>
      </c>
      <c r="B23" s="19">
        <f t="shared" si="1"/>
        <v>16040</v>
      </c>
      <c r="C23" s="19">
        <f t="shared" si="2"/>
        <v>11350</v>
      </c>
      <c r="D23" s="19">
        <f t="shared" si="3"/>
        <v>16690</v>
      </c>
      <c r="E23" s="19">
        <f t="shared" si="4"/>
        <v>25060</v>
      </c>
      <c r="F23" s="19">
        <f t="shared" si="5"/>
        <v>14080</v>
      </c>
      <c r="H23" s="12">
        <f t="shared" si="12"/>
        <v>16040</v>
      </c>
      <c r="I23" s="12">
        <f t="shared" si="11"/>
        <v>11350</v>
      </c>
      <c r="J23" s="12">
        <f t="shared" si="13"/>
        <v>16690</v>
      </c>
      <c r="K23" s="12">
        <v>25060</v>
      </c>
      <c r="L23" s="12">
        <f t="shared" si="15"/>
        <v>14080</v>
      </c>
      <c r="M23" s="12">
        <f t="shared" si="6"/>
        <v>15280</v>
      </c>
      <c r="N23" s="12">
        <f t="shared" si="7"/>
        <v>16230</v>
      </c>
      <c r="O23" s="12">
        <f t="shared" si="8"/>
        <v>14080</v>
      </c>
      <c r="P23" s="12">
        <f t="shared" si="9"/>
        <v>14080</v>
      </c>
      <c r="Q23" s="12">
        <f t="shared" si="10"/>
        <v>14080</v>
      </c>
      <c r="R23" s="12">
        <f t="shared" si="14"/>
        <v>14080</v>
      </c>
    </row>
    <row r="24" spans="1:18">
      <c r="A24" s="18">
        <v>8.5</v>
      </c>
      <c r="B24" s="19">
        <f t="shared" si="1"/>
        <v>16840</v>
      </c>
      <c r="C24" s="19">
        <f t="shared" si="2"/>
        <v>12020</v>
      </c>
      <c r="D24" s="19">
        <f t="shared" si="3"/>
        <v>17520</v>
      </c>
      <c r="E24" s="19">
        <f t="shared" si="4"/>
        <v>25060</v>
      </c>
      <c r="F24" s="19">
        <f t="shared" si="5"/>
        <v>14930</v>
      </c>
      <c r="H24" s="12">
        <f t="shared" si="12"/>
        <v>16840</v>
      </c>
      <c r="I24" s="12">
        <f t="shared" si="11"/>
        <v>12020</v>
      </c>
      <c r="J24" s="12">
        <f t="shared" si="13"/>
        <v>17520</v>
      </c>
      <c r="K24" s="12">
        <v>25060</v>
      </c>
      <c r="L24" s="12">
        <f t="shared" si="15"/>
        <v>14930</v>
      </c>
      <c r="M24" s="12">
        <f t="shared" si="6"/>
        <v>16200</v>
      </c>
      <c r="N24" s="12">
        <f t="shared" si="7"/>
        <v>17210</v>
      </c>
      <c r="O24" s="12">
        <f t="shared" si="8"/>
        <v>14930</v>
      </c>
      <c r="P24" s="12">
        <f t="shared" si="9"/>
        <v>14930</v>
      </c>
      <c r="Q24" s="12">
        <f t="shared" si="10"/>
        <v>14930</v>
      </c>
      <c r="R24" s="12">
        <f t="shared" si="14"/>
        <v>14930</v>
      </c>
    </row>
    <row r="25" spans="1:18">
      <c r="A25" s="18">
        <v>9</v>
      </c>
      <c r="B25" s="19">
        <f t="shared" si="1"/>
        <v>17640</v>
      </c>
      <c r="C25" s="19">
        <f t="shared" si="2"/>
        <v>12690</v>
      </c>
      <c r="D25" s="19">
        <f t="shared" si="3"/>
        <v>18350</v>
      </c>
      <c r="E25" s="19">
        <f t="shared" si="4"/>
        <v>25060</v>
      </c>
      <c r="F25" s="19">
        <f t="shared" si="5"/>
        <v>15780</v>
      </c>
      <c r="H25" s="12">
        <f t="shared" si="12"/>
        <v>17640</v>
      </c>
      <c r="I25" s="12">
        <f t="shared" si="11"/>
        <v>12690</v>
      </c>
      <c r="J25" s="12">
        <f t="shared" si="13"/>
        <v>18350</v>
      </c>
      <c r="K25" s="12">
        <v>25060</v>
      </c>
      <c r="L25" s="12">
        <f t="shared" si="15"/>
        <v>15780</v>
      </c>
      <c r="M25" s="12">
        <f t="shared" si="6"/>
        <v>17120</v>
      </c>
      <c r="N25" s="12">
        <f t="shared" si="7"/>
        <v>18190</v>
      </c>
      <c r="O25" s="12">
        <f t="shared" si="8"/>
        <v>15780</v>
      </c>
      <c r="P25" s="12">
        <f t="shared" si="9"/>
        <v>15780</v>
      </c>
      <c r="Q25" s="12">
        <f t="shared" si="10"/>
        <v>15780</v>
      </c>
      <c r="R25" s="12">
        <f t="shared" si="14"/>
        <v>15780</v>
      </c>
    </row>
    <row r="26" spans="1:18">
      <c r="A26" s="18">
        <v>9.5</v>
      </c>
      <c r="B26" s="19">
        <f t="shared" si="1"/>
        <v>18440</v>
      </c>
      <c r="C26" s="19">
        <f t="shared" si="2"/>
        <v>13360</v>
      </c>
      <c r="D26" s="19">
        <f t="shared" si="3"/>
        <v>19180</v>
      </c>
      <c r="E26" s="19">
        <f t="shared" si="4"/>
        <v>25060</v>
      </c>
      <c r="F26" s="19">
        <f t="shared" si="5"/>
        <v>16630</v>
      </c>
      <c r="H26" s="12">
        <f t="shared" si="12"/>
        <v>18440</v>
      </c>
      <c r="I26" s="12">
        <f t="shared" si="11"/>
        <v>13360</v>
      </c>
      <c r="J26" s="12">
        <f t="shared" si="13"/>
        <v>19180</v>
      </c>
      <c r="K26" s="12">
        <v>25060</v>
      </c>
      <c r="L26" s="12">
        <f t="shared" si="15"/>
        <v>16630</v>
      </c>
      <c r="M26" s="12">
        <f t="shared" si="6"/>
        <v>18040</v>
      </c>
      <c r="N26" s="12">
        <f t="shared" si="7"/>
        <v>19170</v>
      </c>
      <c r="O26" s="12">
        <f t="shared" si="8"/>
        <v>16630</v>
      </c>
      <c r="P26" s="12">
        <f t="shared" si="9"/>
        <v>16630</v>
      </c>
      <c r="Q26" s="12">
        <f t="shared" si="10"/>
        <v>16630</v>
      </c>
      <c r="R26" s="12">
        <f t="shared" si="14"/>
        <v>16630</v>
      </c>
    </row>
    <row r="27" spans="1:18">
      <c r="A27" s="18">
        <v>10</v>
      </c>
      <c r="B27" s="19">
        <f t="shared" si="1"/>
        <v>19240</v>
      </c>
      <c r="C27" s="19">
        <f t="shared" si="2"/>
        <v>14030</v>
      </c>
      <c r="D27" s="19">
        <f t="shared" si="3"/>
        <v>20010</v>
      </c>
      <c r="E27" s="19">
        <f t="shared" si="4"/>
        <v>25060</v>
      </c>
      <c r="F27" s="19">
        <f t="shared" si="5"/>
        <v>17480</v>
      </c>
      <c r="H27" s="12">
        <f t="shared" si="12"/>
        <v>19240</v>
      </c>
      <c r="I27" s="12">
        <f t="shared" si="11"/>
        <v>14030</v>
      </c>
      <c r="J27" s="12">
        <f t="shared" si="13"/>
        <v>20010</v>
      </c>
      <c r="K27" s="12">
        <v>25060</v>
      </c>
      <c r="L27" s="12">
        <f t="shared" si="15"/>
        <v>17480</v>
      </c>
      <c r="M27" s="12">
        <f t="shared" si="6"/>
        <v>18960</v>
      </c>
      <c r="N27" s="12">
        <f t="shared" si="7"/>
        <v>20150</v>
      </c>
      <c r="O27" s="12">
        <f t="shared" si="8"/>
        <v>17480</v>
      </c>
      <c r="P27" s="12">
        <f t="shared" si="9"/>
        <v>17480</v>
      </c>
      <c r="Q27" s="12">
        <f t="shared" si="10"/>
        <v>17480</v>
      </c>
      <c r="R27" s="12">
        <f t="shared" si="14"/>
        <v>17480</v>
      </c>
    </row>
    <row r="28" spans="1:18">
      <c r="A28" s="18">
        <v>10.5</v>
      </c>
      <c r="B28" s="19">
        <f t="shared" si="1"/>
        <v>20040</v>
      </c>
      <c r="C28" s="19">
        <f t="shared" si="2"/>
        <v>14700</v>
      </c>
      <c r="D28" s="19">
        <f t="shared" si="3"/>
        <v>20840</v>
      </c>
      <c r="E28" s="19">
        <f t="shared" si="4"/>
        <v>25060</v>
      </c>
      <c r="F28" s="19">
        <f t="shared" si="5"/>
        <v>18330</v>
      </c>
      <c r="H28" s="12">
        <f t="shared" si="12"/>
        <v>20040</v>
      </c>
      <c r="I28" s="12">
        <f t="shared" si="11"/>
        <v>14700</v>
      </c>
      <c r="J28" s="12">
        <f t="shared" si="13"/>
        <v>20840</v>
      </c>
      <c r="K28" s="12">
        <v>25060</v>
      </c>
      <c r="L28" s="12">
        <f t="shared" si="15"/>
        <v>18330</v>
      </c>
      <c r="M28" s="12">
        <f t="shared" si="6"/>
        <v>19880</v>
      </c>
      <c r="N28" s="12">
        <f t="shared" si="7"/>
        <v>21130</v>
      </c>
      <c r="O28" s="12">
        <f t="shared" si="8"/>
        <v>18330</v>
      </c>
      <c r="P28" s="12">
        <f t="shared" si="9"/>
        <v>18330</v>
      </c>
      <c r="Q28" s="12">
        <f t="shared" si="10"/>
        <v>18330</v>
      </c>
      <c r="R28" s="12">
        <f t="shared" si="14"/>
        <v>18330</v>
      </c>
    </row>
    <row r="29" spans="1:18">
      <c r="A29" s="18">
        <v>11</v>
      </c>
      <c r="B29" s="19">
        <f t="shared" si="1"/>
        <v>20840</v>
      </c>
      <c r="C29" s="19">
        <f t="shared" si="2"/>
        <v>15370</v>
      </c>
      <c r="D29" s="19">
        <f t="shared" si="3"/>
        <v>21670</v>
      </c>
      <c r="E29" s="19">
        <f t="shared" si="4"/>
        <v>25060</v>
      </c>
      <c r="F29" s="19">
        <f t="shared" si="5"/>
        <v>19180</v>
      </c>
      <c r="H29" s="12">
        <f t="shared" si="12"/>
        <v>20840</v>
      </c>
      <c r="I29" s="12">
        <f t="shared" si="11"/>
        <v>15370</v>
      </c>
      <c r="J29" s="12">
        <f t="shared" si="13"/>
        <v>21670</v>
      </c>
      <c r="K29" s="12">
        <v>25060</v>
      </c>
      <c r="L29" s="12">
        <f t="shared" si="15"/>
        <v>19180</v>
      </c>
      <c r="M29" s="12">
        <f t="shared" si="6"/>
        <v>20800</v>
      </c>
      <c r="N29" s="12">
        <f t="shared" si="7"/>
        <v>22110</v>
      </c>
      <c r="O29" s="12">
        <f t="shared" si="8"/>
        <v>19180</v>
      </c>
      <c r="P29" s="12">
        <f t="shared" si="9"/>
        <v>19180</v>
      </c>
      <c r="Q29" s="12">
        <f t="shared" si="10"/>
        <v>19180</v>
      </c>
      <c r="R29" s="12">
        <f t="shared" si="14"/>
        <v>19180</v>
      </c>
    </row>
    <row r="30" spans="1:18">
      <c r="A30" s="18">
        <v>11.5</v>
      </c>
      <c r="B30" s="19">
        <f t="shared" si="1"/>
        <v>21640</v>
      </c>
      <c r="C30" s="19">
        <f t="shared" si="2"/>
        <v>16040</v>
      </c>
      <c r="D30" s="19">
        <f t="shared" si="3"/>
        <v>22500</v>
      </c>
      <c r="E30" s="19">
        <f t="shared" si="4"/>
        <v>25060</v>
      </c>
      <c r="F30" s="19">
        <f t="shared" si="5"/>
        <v>20030</v>
      </c>
      <c r="H30" s="12">
        <f t="shared" si="12"/>
        <v>21640</v>
      </c>
      <c r="I30" s="12">
        <f t="shared" si="11"/>
        <v>16040</v>
      </c>
      <c r="J30" s="12">
        <f t="shared" si="13"/>
        <v>22500</v>
      </c>
      <c r="K30" s="12">
        <v>25060</v>
      </c>
      <c r="L30" s="12">
        <f t="shared" si="15"/>
        <v>20030</v>
      </c>
      <c r="M30" s="12">
        <f t="shared" si="6"/>
        <v>21720</v>
      </c>
      <c r="N30" s="12">
        <f t="shared" si="7"/>
        <v>23090</v>
      </c>
      <c r="O30" s="12">
        <f t="shared" si="8"/>
        <v>20030</v>
      </c>
      <c r="P30" s="12">
        <f t="shared" si="9"/>
        <v>20030</v>
      </c>
      <c r="Q30" s="12">
        <f t="shared" si="10"/>
        <v>20030</v>
      </c>
      <c r="R30" s="12">
        <f t="shared" si="14"/>
        <v>20030</v>
      </c>
    </row>
    <row r="31" spans="1:18">
      <c r="A31" s="18">
        <v>12</v>
      </c>
      <c r="B31" s="19">
        <f t="shared" si="1"/>
        <v>22440</v>
      </c>
      <c r="C31" s="19">
        <f t="shared" si="2"/>
        <v>16710</v>
      </c>
      <c r="D31" s="19">
        <f t="shared" si="3"/>
        <v>23330</v>
      </c>
      <c r="E31" s="19">
        <f t="shared" si="4"/>
        <v>25060</v>
      </c>
      <c r="F31" s="19">
        <f t="shared" si="5"/>
        <v>20880</v>
      </c>
      <c r="H31" s="12">
        <f t="shared" si="12"/>
        <v>22440</v>
      </c>
      <c r="I31" s="12">
        <f t="shared" si="11"/>
        <v>16710</v>
      </c>
      <c r="J31" s="12">
        <f t="shared" si="13"/>
        <v>23330</v>
      </c>
      <c r="K31" s="12">
        <v>25060</v>
      </c>
      <c r="L31" s="12">
        <f t="shared" si="15"/>
        <v>20880</v>
      </c>
      <c r="M31" s="12">
        <f t="shared" si="6"/>
        <v>22640</v>
      </c>
      <c r="N31" s="12">
        <f t="shared" si="7"/>
        <v>24070</v>
      </c>
      <c r="O31" s="12">
        <f t="shared" si="8"/>
        <v>20880</v>
      </c>
      <c r="P31" s="12">
        <f t="shared" si="9"/>
        <v>20880</v>
      </c>
      <c r="Q31" s="12">
        <f t="shared" si="10"/>
        <v>20880</v>
      </c>
      <c r="R31" s="12">
        <f t="shared" si="14"/>
        <v>20880</v>
      </c>
    </row>
    <row r="32" spans="1:18">
      <c r="A32" s="18">
        <v>12.5</v>
      </c>
      <c r="B32" s="19">
        <f t="shared" si="1"/>
        <v>23240</v>
      </c>
      <c r="C32" s="19">
        <f t="shared" si="2"/>
        <v>17380</v>
      </c>
      <c r="D32" s="19">
        <f t="shared" si="3"/>
        <v>24160</v>
      </c>
      <c r="E32" s="19">
        <f t="shared" si="4"/>
        <v>25060</v>
      </c>
      <c r="F32" s="19">
        <f t="shared" si="5"/>
        <v>21680</v>
      </c>
      <c r="H32" s="12">
        <f t="shared" si="12"/>
        <v>23240</v>
      </c>
      <c r="I32" s="12">
        <f t="shared" si="11"/>
        <v>17380</v>
      </c>
      <c r="J32" s="12">
        <f t="shared" si="13"/>
        <v>24160</v>
      </c>
      <c r="K32" s="12">
        <v>25060</v>
      </c>
      <c r="L32" s="12">
        <f>L31+800</f>
        <v>21680</v>
      </c>
      <c r="M32" s="12">
        <f t="shared" si="6"/>
        <v>23510</v>
      </c>
      <c r="N32" s="12">
        <f t="shared" si="7"/>
        <v>24990</v>
      </c>
      <c r="O32" s="12">
        <f t="shared" si="8"/>
        <v>21680</v>
      </c>
      <c r="P32" s="12">
        <f t="shared" si="9"/>
        <v>21680</v>
      </c>
      <c r="Q32" s="12">
        <f t="shared" si="10"/>
        <v>21680</v>
      </c>
      <c r="R32" s="12">
        <f t="shared" si="14"/>
        <v>21680</v>
      </c>
    </row>
    <row r="33" spans="1:18">
      <c r="A33" s="18">
        <v>13</v>
      </c>
      <c r="B33" s="19">
        <f t="shared" si="1"/>
        <v>24040</v>
      </c>
      <c r="C33" s="19">
        <f t="shared" si="2"/>
        <v>18050</v>
      </c>
      <c r="D33" s="19">
        <f t="shared" si="3"/>
        <v>24990</v>
      </c>
      <c r="E33" s="19">
        <f t="shared" si="4"/>
        <v>25060</v>
      </c>
      <c r="F33" s="19">
        <f t="shared" si="5"/>
        <v>22480</v>
      </c>
      <c r="H33" s="12">
        <f t="shared" si="12"/>
        <v>24040</v>
      </c>
      <c r="I33" s="12">
        <f t="shared" si="11"/>
        <v>18050</v>
      </c>
      <c r="J33" s="12">
        <f t="shared" si="13"/>
        <v>24990</v>
      </c>
      <c r="K33" s="12">
        <v>25060</v>
      </c>
      <c r="L33" s="12">
        <f t="shared" ref="L33:L39" si="16">L32+800</f>
        <v>22480</v>
      </c>
      <c r="M33" s="12">
        <f t="shared" si="6"/>
        <v>24380</v>
      </c>
      <c r="N33" s="12">
        <f t="shared" si="7"/>
        <v>25910</v>
      </c>
      <c r="O33" s="12">
        <f t="shared" si="8"/>
        <v>22480</v>
      </c>
      <c r="P33" s="12">
        <f t="shared" si="9"/>
        <v>22480</v>
      </c>
      <c r="Q33" s="12">
        <f t="shared" si="10"/>
        <v>22480</v>
      </c>
      <c r="R33" s="12">
        <f t="shared" si="14"/>
        <v>22480</v>
      </c>
    </row>
    <row r="34" spans="1:18">
      <c r="A34" s="18">
        <v>13.5</v>
      </c>
      <c r="B34" s="19">
        <f t="shared" si="1"/>
        <v>24840</v>
      </c>
      <c r="C34" s="19">
        <f t="shared" si="2"/>
        <v>18720</v>
      </c>
      <c r="D34" s="19">
        <f t="shared" si="3"/>
        <v>25820</v>
      </c>
      <c r="E34" s="19">
        <f t="shared" si="4"/>
        <v>25060</v>
      </c>
      <c r="F34" s="19">
        <f t="shared" si="5"/>
        <v>23280</v>
      </c>
      <c r="H34" s="12">
        <f t="shared" si="12"/>
        <v>24840</v>
      </c>
      <c r="I34" s="12">
        <f t="shared" si="11"/>
        <v>18720</v>
      </c>
      <c r="J34" s="12">
        <f t="shared" si="13"/>
        <v>25820</v>
      </c>
      <c r="K34" s="12">
        <v>25060</v>
      </c>
      <c r="L34" s="12">
        <f t="shared" si="16"/>
        <v>23280</v>
      </c>
      <c r="M34" s="12">
        <f t="shared" si="6"/>
        <v>25250</v>
      </c>
      <c r="N34" s="12">
        <f t="shared" si="7"/>
        <v>26830</v>
      </c>
      <c r="O34" s="12">
        <f t="shared" si="8"/>
        <v>23280</v>
      </c>
      <c r="P34" s="12">
        <f t="shared" si="9"/>
        <v>23280</v>
      </c>
      <c r="Q34" s="12">
        <f t="shared" si="10"/>
        <v>23280</v>
      </c>
      <c r="R34" s="12">
        <f t="shared" si="14"/>
        <v>23280</v>
      </c>
    </row>
    <row r="35" spans="1:18">
      <c r="A35" s="18">
        <v>14</v>
      </c>
      <c r="B35" s="19">
        <f t="shared" si="1"/>
        <v>25640</v>
      </c>
      <c r="C35" s="19">
        <f t="shared" si="2"/>
        <v>19390</v>
      </c>
      <c r="D35" s="19">
        <f t="shared" si="3"/>
        <v>26650</v>
      </c>
      <c r="E35" s="19">
        <f t="shared" si="4"/>
        <v>25060</v>
      </c>
      <c r="F35" s="19">
        <f t="shared" si="5"/>
        <v>24080</v>
      </c>
      <c r="H35" s="12">
        <f t="shared" si="12"/>
        <v>25640</v>
      </c>
      <c r="I35" s="12">
        <f t="shared" si="11"/>
        <v>19390</v>
      </c>
      <c r="J35" s="12">
        <f t="shared" si="13"/>
        <v>26650</v>
      </c>
      <c r="K35" s="12">
        <v>25060</v>
      </c>
      <c r="L35" s="12">
        <f t="shared" si="16"/>
        <v>24080</v>
      </c>
      <c r="M35" s="12">
        <f t="shared" si="6"/>
        <v>26120</v>
      </c>
      <c r="N35" s="12">
        <f t="shared" si="7"/>
        <v>27750</v>
      </c>
      <c r="O35" s="12">
        <f t="shared" si="8"/>
        <v>24080</v>
      </c>
      <c r="P35" s="12">
        <f t="shared" si="9"/>
        <v>24080</v>
      </c>
      <c r="Q35" s="12">
        <f t="shared" si="10"/>
        <v>24080</v>
      </c>
      <c r="R35" s="12">
        <f t="shared" si="14"/>
        <v>24080</v>
      </c>
    </row>
    <row r="36" spans="1:18">
      <c r="A36" s="18">
        <v>14.5</v>
      </c>
      <c r="B36" s="19">
        <f t="shared" si="1"/>
        <v>26440</v>
      </c>
      <c r="C36" s="19">
        <f t="shared" si="2"/>
        <v>20060</v>
      </c>
      <c r="D36" s="19">
        <f t="shared" si="3"/>
        <v>27480</v>
      </c>
      <c r="E36" s="19">
        <f t="shared" si="4"/>
        <v>25060</v>
      </c>
      <c r="F36" s="19">
        <f t="shared" si="5"/>
        <v>24880</v>
      </c>
      <c r="H36" s="12">
        <f t="shared" si="12"/>
        <v>26440</v>
      </c>
      <c r="I36" s="12">
        <f t="shared" si="11"/>
        <v>20060</v>
      </c>
      <c r="J36" s="12">
        <f t="shared" si="13"/>
        <v>27480</v>
      </c>
      <c r="K36" s="12">
        <v>25060</v>
      </c>
      <c r="L36" s="12">
        <f t="shared" si="16"/>
        <v>24880</v>
      </c>
      <c r="M36" s="12">
        <f t="shared" si="6"/>
        <v>26990</v>
      </c>
      <c r="N36" s="12">
        <f t="shared" si="7"/>
        <v>28670</v>
      </c>
      <c r="O36" s="12">
        <f t="shared" si="8"/>
        <v>24880</v>
      </c>
      <c r="P36" s="12">
        <f t="shared" si="9"/>
        <v>24880</v>
      </c>
      <c r="Q36" s="12">
        <f t="shared" si="10"/>
        <v>24880</v>
      </c>
      <c r="R36" s="12">
        <f t="shared" si="14"/>
        <v>24880</v>
      </c>
    </row>
    <row r="37" spans="1:18">
      <c r="A37" s="18">
        <v>15</v>
      </c>
      <c r="B37" s="19">
        <f t="shared" si="1"/>
        <v>27240</v>
      </c>
      <c r="C37" s="19">
        <f t="shared" si="2"/>
        <v>20730</v>
      </c>
      <c r="D37" s="19">
        <f t="shared" si="3"/>
        <v>28310</v>
      </c>
      <c r="E37" s="19">
        <f t="shared" si="4"/>
        <v>25060</v>
      </c>
      <c r="F37" s="19">
        <f t="shared" si="5"/>
        <v>25680</v>
      </c>
      <c r="H37" s="12">
        <f t="shared" si="12"/>
        <v>27240</v>
      </c>
      <c r="I37" s="12">
        <f t="shared" si="11"/>
        <v>20730</v>
      </c>
      <c r="J37" s="12">
        <f t="shared" si="13"/>
        <v>28310</v>
      </c>
      <c r="K37" s="12">
        <v>25060</v>
      </c>
      <c r="L37" s="12">
        <f t="shared" si="16"/>
        <v>25680</v>
      </c>
      <c r="M37" s="12">
        <f t="shared" si="6"/>
        <v>27860</v>
      </c>
      <c r="N37" s="12">
        <f t="shared" si="7"/>
        <v>29590</v>
      </c>
      <c r="O37" s="12">
        <f t="shared" si="8"/>
        <v>25680</v>
      </c>
      <c r="P37" s="12">
        <f t="shared" si="9"/>
        <v>25680</v>
      </c>
      <c r="Q37" s="12">
        <f t="shared" si="10"/>
        <v>25680</v>
      </c>
      <c r="R37" s="12">
        <f t="shared" si="14"/>
        <v>25680</v>
      </c>
    </row>
    <row r="38" spans="1:18">
      <c r="A38" s="18">
        <v>15.5</v>
      </c>
      <c r="B38" s="19">
        <f t="shared" si="1"/>
        <v>28040</v>
      </c>
      <c r="C38" s="19">
        <f t="shared" si="2"/>
        <v>21400</v>
      </c>
      <c r="D38" s="19">
        <f t="shared" si="3"/>
        <v>29140</v>
      </c>
      <c r="E38" s="19">
        <f t="shared" si="4"/>
        <v>25060</v>
      </c>
      <c r="F38" s="19">
        <f t="shared" si="5"/>
        <v>26480</v>
      </c>
      <c r="H38" s="12">
        <f t="shared" si="12"/>
        <v>28040</v>
      </c>
      <c r="I38" s="12">
        <f t="shared" si="11"/>
        <v>21400</v>
      </c>
      <c r="J38" s="12">
        <f t="shared" si="13"/>
        <v>29140</v>
      </c>
      <c r="K38" s="12">
        <v>25060</v>
      </c>
      <c r="L38" s="12">
        <f t="shared" si="16"/>
        <v>26480</v>
      </c>
      <c r="M38" s="12">
        <f t="shared" si="6"/>
        <v>28730</v>
      </c>
      <c r="N38" s="12">
        <f t="shared" si="7"/>
        <v>30510</v>
      </c>
      <c r="O38" s="12">
        <f t="shared" si="8"/>
        <v>26480</v>
      </c>
      <c r="P38" s="12">
        <f t="shared" si="9"/>
        <v>26480</v>
      </c>
      <c r="Q38" s="12">
        <f t="shared" si="10"/>
        <v>26480</v>
      </c>
      <c r="R38" s="12">
        <f t="shared" si="14"/>
        <v>26480</v>
      </c>
    </row>
    <row r="39" spans="1:18">
      <c r="A39" s="18">
        <v>16</v>
      </c>
      <c r="B39" s="19">
        <f t="shared" si="1"/>
        <v>28840</v>
      </c>
      <c r="C39" s="19">
        <f t="shared" si="2"/>
        <v>22070</v>
      </c>
      <c r="D39" s="19">
        <f t="shared" si="3"/>
        <v>29970</v>
      </c>
      <c r="E39" s="19">
        <f t="shared" si="4"/>
        <v>25060</v>
      </c>
      <c r="F39" s="19">
        <f t="shared" si="5"/>
        <v>27280</v>
      </c>
      <c r="H39" s="12">
        <f t="shared" si="12"/>
        <v>28840</v>
      </c>
      <c r="I39" s="12">
        <f t="shared" si="11"/>
        <v>22070</v>
      </c>
      <c r="J39" s="12">
        <f t="shared" si="13"/>
        <v>29970</v>
      </c>
      <c r="K39" s="12">
        <v>25060</v>
      </c>
      <c r="L39" s="12">
        <f t="shared" si="16"/>
        <v>27280</v>
      </c>
      <c r="M39" s="12">
        <f t="shared" si="6"/>
        <v>29600</v>
      </c>
      <c r="N39" s="12">
        <f t="shared" si="7"/>
        <v>31430</v>
      </c>
      <c r="O39" s="12">
        <f t="shared" si="8"/>
        <v>27280</v>
      </c>
      <c r="P39" s="12">
        <f t="shared" si="9"/>
        <v>27280</v>
      </c>
      <c r="Q39" s="12">
        <f t="shared" si="10"/>
        <v>27280</v>
      </c>
      <c r="R39" s="12">
        <f t="shared" si="14"/>
        <v>27280</v>
      </c>
    </row>
    <row r="40" spans="1:18">
      <c r="A40" s="18">
        <v>16.5</v>
      </c>
      <c r="B40" s="19">
        <f t="shared" si="1"/>
        <v>29640</v>
      </c>
      <c r="C40" s="19">
        <f t="shared" si="2"/>
        <v>22740</v>
      </c>
      <c r="D40" s="19">
        <f t="shared" si="3"/>
        <v>30800</v>
      </c>
      <c r="E40" s="19">
        <f t="shared" si="4"/>
        <v>25060</v>
      </c>
      <c r="F40" s="19">
        <f t="shared" si="5"/>
        <v>28140</v>
      </c>
      <c r="H40" s="12">
        <f t="shared" si="12"/>
        <v>29640</v>
      </c>
      <c r="I40" s="12">
        <f t="shared" si="11"/>
        <v>22740</v>
      </c>
      <c r="J40" s="12">
        <f t="shared" si="13"/>
        <v>30800</v>
      </c>
      <c r="K40" s="12">
        <v>25060</v>
      </c>
      <c r="L40" s="12">
        <f>L39+860</f>
        <v>28140</v>
      </c>
      <c r="M40" s="12">
        <f t="shared" si="6"/>
        <v>30530</v>
      </c>
      <c r="N40" s="12">
        <f t="shared" si="7"/>
        <v>32420</v>
      </c>
      <c r="O40" s="12">
        <f t="shared" si="8"/>
        <v>28140</v>
      </c>
      <c r="P40" s="12">
        <f t="shared" si="9"/>
        <v>28140</v>
      </c>
      <c r="Q40" s="12">
        <f t="shared" si="10"/>
        <v>28140</v>
      </c>
      <c r="R40" s="12">
        <f t="shared" si="14"/>
        <v>28140</v>
      </c>
    </row>
    <row r="41" spans="1:18">
      <c r="A41" s="18">
        <v>17</v>
      </c>
      <c r="B41" s="19">
        <f t="shared" si="1"/>
        <v>30440</v>
      </c>
      <c r="C41" s="19">
        <f t="shared" si="2"/>
        <v>23410</v>
      </c>
      <c r="D41" s="19">
        <f t="shared" si="3"/>
        <v>31630</v>
      </c>
      <c r="E41" s="19">
        <f t="shared" si="4"/>
        <v>25060</v>
      </c>
      <c r="F41" s="19">
        <f t="shared" si="5"/>
        <v>29000</v>
      </c>
      <c r="H41" s="12">
        <f t="shared" si="12"/>
        <v>30440</v>
      </c>
      <c r="I41" s="12">
        <f t="shared" si="11"/>
        <v>23410</v>
      </c>
      <c r="J41" s="12">
        <f t="shared" si="13"/>
        <v>31630</v>
      </c>
      <c r="K41" s="12">
        <v>25060</v>
      </c>
      <c r="L41" s="12">
        <f t="shared" ref="L41:L47" si="17">L40+860</f>
        <v>29000</v>
      </c>
      <c r="M41" s="12">
        <f t="shared" si="6"/>
        <v>31460</v>
      </c>
      <c r="N41" s="12">
        <f t="shared" si="7"/>
        <v>33410</v>
      </c>
      <c r="O41" s="12">
        <f t="shared" si="8"/>
        <v>29000</v>
      </c>
      <c r="P41" s="12">
        <f t="shared" si="9"/>
        <v>29000</v>
      </c>
      <c r="Q41" s="12">
        <f t="shared" si="10"/>
        <v>29000</v>
      </c>
      <c r="R41" s="12">
        <f t="shared" si="14"/>
        <v>29000</v>
      </c>
    </row>
    <row r="42" spans="1:18">
      <c r="A42" s="18">
        <v>17.5</v>
      </c>
      <c r="B42" s="19">
        <f t="shared" si="1"/>
        <v>31240</v>
      </c>
      <c r="C42" s="19">
        <f t="shared" si="2"/>
        <v>24080</v>
      </c>
      <c r="D42" s="19">
        <f t="shared" si="3"/>
        <v>32460</v>
      </c>
      <c r="E42" s="19">
        <f t="shared" si="4"/>
        <v>25060</v>
      </c>
      <c r="F42" s="19">
        <f t="shared" si="5"/>
        <v>29860</v>
      </c>
      <c r="H42" s="12">
        <f t="shared" si="12"/>
        <v>31240</v>
      </c>
      <c r="I42" s="12">
        <f t="shared" si="11"/>
        <v>24080</v>
      </c>
      <c r="J42" s="12">
        <f t="shared" si="13"/>
        <v>32460</v>
      </c>
      <c r="K42" s="12">
        <v>25060</v>
      </c>
      <c r="L42" s="12">
        <f t="shared" si="17"/>
        <v>29860</v>
      </c>
      <c r="M42" s="12">
        <f t="shared" si="6"/>
        <v>32390</v>
      </c>
      <c r="N42" s="12">
        <f t="shared" si="7"/>
        <v>34400</v>
      </c>
      <c r="O42" s="12">
        <f t="shared" si="8"/>
        <v>29860</v>
      </c>
      <c r="P42" s="12">
        <f t="shared" si="9"/>
        <v>29860</v>
      </c>
      <c r="Q42" s="12">
        <f t="shared" si="10"/>
        <v>29860</v>
      </c>
      <c r="R42" s="12">
        <f t="shared" si="14"/>
        <v>29860</v>
      </c>
    </row>
    <row r="43" spans="1:18">
      <c r="A43" s="18">
        <v>18</v>
      </c>
      <c r="B43" s="19">
        <f t="shared" si="1"/>
        <v>32040</v>
      </c>
      <c r="C43" s="19">
        <f t="shared" si="2"/>
        <v>24750</v>
      </c>
      <c r="D43" s="19">
        <f t="shared" si="3"/>
        <v>33290</v>
      </c>
      <c r="E43" s="19">
        <f t="shared" si="4"/>
        <v>25060</v>
      </c>
      <c r="F43" s="19">
        <f t="shared" si="5"/>
        <v>30720</v>
      </c>
      <c r="H43" s="12">
        <f t="shared" si="12"/>
        <v>32040</v>
      </c>
      <c r="I43" s="12">
        <f t="shared" si="11"/>
        <v>24750</v>
      </c>
      <c r="J43" s="12">
        <f t="shared" si="13"/>
        <v>33290</v>
      </c>
      <c r="K43" s="12">
        <v>25060</v>
      </c>
      <c r="L43" s="12">
        <f t="shared" si="17"/>
        <v>30720</v>
      </c>
      <c r="M43" s="12">
        <f t="shared" si="6"/>
        <v>33320</v>
      </c>
      <c r="N43" s="12">
        <f t="shared" si="7"/>
        <v>35390</v>
      </c>
      <c r="O43" s="12">
        <f t="shared" si="8"/>
        <v>30720</v>
      </c>
      <c r="P43" s="12">
        <f t="shared" si="9"/>
        <v>30720</v>
      </c>
      <c r="Q43" s="12">
        <f t="shared" si="10"/>
        <v>30720</v>
      </c>
      <c r="R43" s="12">
        <f t="shared" si="14"/>
        <v>30720</v>
      </c>
    </row>
    <row r="44" spans="1:18">
      <c r="A44" s="18">
        <v>18.5</v>
      </c>
      <c r="B44" s="19">
        <f t="shared" si="1"/>
        <v>32840</v>
      </c>
      <c r="C44" s="19">
        <f t="shared" si="2"/>
        <v>25420</v>
      </c>
      <c r="D44" s="19">
        <f t="shared" si="3"/>
        <v>34120</v>
      </c>
      <c r="E44" s="19">
        <f t="shared" si="4"/>
        <v>25060</v>
      </c>
      <c r="F44" s="19">
        <f t="shared" si="5"/>
        <v>31580</v>
      </c>
      <c r="H44" s="12">
        <f t="shared" si="12"/>
        <v>32840</v>
      </c>
      <c r="I44" s="12">
        <f t="shared" si="11"/>
        <v>25420</v>
      </c>
      <c r="J44" s="12">
        <f t="shared" si="13"/>
        <v>34120</v>
      </c>
      <c r="K44" s="12">
        <v>25060</v>
      </c>
      <c r="L44" s="12">
        <f t="shared" si="17"/>
        <v>31580</v>
      </c>
      <c r="M44" s="12">
        <f t="shared" si="6"/>
        <v>34250</v>
      </c>
      <c r="N44" s="12">
        <f t="shared" si="7"/>
        <v>36380</v>
      </c>
      <c r="O44" s="12">
        <f t="shared" si="8"/>
        <v>31580</v>
      </c>
      <c r="P44" s="12">
        <f t="shared" si="9"/>
        <v>31580</v>
      </c>
      <c r="Q44" s="12">
        <f t="shared" si="10"/>
        <v>31580</v>
      </c>
      <c r="R44" s="12">
        <f t="shared" si="14"/>
        <v>31580</v>
      </c>
    </row>
    <row r="45" spans="1:18">
      <c r="A45" s="18">
        <v>19</v>
      </c>
      <c r="B45" s="19">
        <f t="shared" si="1"/>
        <v>33640</v>
      </c>
      <c r="C45" s="19">
        <f t="shared" si="2"/>
        <v>26090</v>
      </c>
      <c r="D45" s="19">
        <f t="shared" si="3"/>
        <v>34950</v>
      </c>
      <c r="E45" s="19">
        <f t="shared" si="4"/>
        <v>25060</v>
      </c>
      <c r="F45" s="19">
        <f t="shared" si="5"/>
        <v>32440</v>
      </c>
      <c r="H45" s="12">
        <f t="shared" si="12"/>
        <v>33640</v>
      </c>
      <c r="I45" s="12">
        <f t="shared" si="11"/>
        <v>26090</v>
      </c>
      <c r="J45" s="12">
        <f t="shared" si="13"/>
        <v>34950</v>
      </c>
      <c r="K45" s="12">
        <v>25060</v>
      </c>
      <c r="L45" s="12">
        <f t="shared" si="17"/>
        <v>32440</v>
      </c>
      <c r="M45" s="12">
        <f t="shared" si="6"/>
        <v>35180</v>
      </c>
      <c r="N45" s="12">
        <f t="shared" si="7"/>
        <v>37370</v>
      </c>
      <c r="O45" s="12">
        <f t="shared" si="8"/>
        <v>32440</v>
      </c>
      <c r="P45" s="12">
        <f t="shared" si="9"/>
        <v>32440</v>
      </c>
      <c r="Q45" s="12">
        <f t="shared" si="10"/>
        <v>32440</v>
      </c>
      <c r="R45" s="12">
        <f t="shared" si="14"/>
        <v>32440</v>
      </c>
    </row>
    <row r="46" spans="1:18">
      <c r="A46" s="18">
        <v>19.5</v>
      </c>
      <c r="B46" s="19">
        <f t="shared" si="1"/>
        <v>34440</v>
      </c>
      <c r="C46" s="19">
        <f t="shared" si="2"/>
        <v>26760</v>
      </c>
      <c r="D46" s="19">
        <f t="shared" si="3"/>
        <v>35780</v>
      </c>
      <c r="E46" s="19">
        <f t="shared" si="4"/>
        <v>25060</v>
      </c>
      <c r="F46" s="19">
        <f t="shared" si="5"/>
        <v>33300</v>
      </c>
      <c r="H46" s="12">
        <f t="shared" si="12"/>
        <v>34440</v>
      </c>
      <c r="I46" s="12">
        <f t="shared" si="11"/>
        <v>26760</v>
      </c>
      <c r="J46" s="12">
        <f t="shared" si="13"/>
        <v>35780</v>
      </c>
      <c r="K46" s="12">
        <v>25060</v>
      </c>
      <c r="L46" s="12">
        <f t="shared" si="17"/>
        <v>33300</v>
      </c>
      <c r="M46" s="12">
        <f t="shared" si="6"/>
        <v>36110</v>
      </c>
      <c r="N46" s="12">
        <f t="shared" si="7"/>
        <v>38360</v>
      </c>
      <c r="O46" s="12">
        <f t="shared" si="8"/>
        <v>33300</v>
      </c>
      <c r="P46" s="12">
        <f t="shared" si="9"/>
        <v>33300</v>
      </c>
      <c r="Q46" s="12">
        <f t="shared" si="10"/>
        <v>33300</v>
      </c>
      <c r="R46" s="12">
        <f t="shared" si="14"/>
        <v>33300</v>
      </c>
    </row>
    <row r="47" spans="1:18">
      <c r="A47" s="18">
        <v>20</v>
      </c>
      <c r="B47" s="19">
        <f t="shared" si="1"/>
        <v>35240</v>
      </c>
      <c r="C47" s="19">
        <f t="shared" si="2"/>
        <v>27430</v>
      </c>
      <c r="D47" s="19">
        <f t="shared" si="3"/>
        <v>36610</v>
      </c>
      <c r="E47" s="19">
        <f t="shared" si="4"/>
        <v>25060</v>
      </c>
      <c r="F47" s="19">
        <f t="shared" si="5"/>
        <v>34160</v>
      </c>
      <c r="H47" s="12">
        <f t="shared" si="12"/>
        <v>35240</v>
      </c>
      <c r="I47" s="12">
        <f t="shared" si="11"/>
        <v>27430</v>
      </c>
      <c r="J47" s="12">
        <f t="shared" si="13"/>
        <v>36610</v>
      </c>
      <c r="K47" s="12">
        <v>25060</v>
      </c>
      <c r="L47" s="12">
        <f t="shared" si="17"/>
        <v>34160</v>
      </c>
      <c r="M47" s="12">
        <f t="shared" si="6"/>
        <v>37040</v>
      </c>
      <c r="N47" s="12">
        <f t="shared" si="7"/>
        <v>39350</v>
      </c>
      <c r="O47" s="12">
        <f t="shared" si="8"/>
        <v>34160</v>
      </c>
      <c r="P47" s="12">
        <f t="shared" si="9"/>
        <v>34160</v>
      </c>
      <c r="Q47" s="12">
        <f t="shared" si="10"/>
        <v>34160</v>
      </c>
      <c r="R47" s="12">
        <f t="shared" si="14"/>
        <v>34160</v>
      </c>
    </row>
    <row r="48" spans="1:18">
      <c r="A48" s="18">
        <v>20.5</v>
      </c>
      <c r="B48" s="19">
        <f t="shared" si="1"/>
        <v>36040</v>
      </c>
      <c r="C48" s="19">
        <f t="shared" si="2"/>
        <v>28100</v>
      </c>
      <c r="D48" s="19">
        <f t="shared" si="3"/>
        <v>37440</v>
      </c>
      <c r="E48" s="19">
        <f t="shared" si="4"/>
        <v>25060</v>
      </c>
      <c r="F48" s="19">
        <f t="shared" si="5"/>
        <v>34960</v>
      </c>
      <c r="H48" s="12">
        <f t="shared" si="12"/>
        <v>36040</v>
      </c>
      <c r="I48" s="12">
        <f t="shared" si="11"/>
        <v>28100</v>
      </c>
      <c r="J48" s="12">
        <f t="shared" si="13"/>
        <v>37440</v>
      </c>
      <c r="K48" s="12">
        <v>25060</v>
      </c>
      <c r="L48" s="12">
        <f>L47+800</f>
        <v>34960</v>
      </c>
      <c r="M48" s="12">
        <f t="shared" si="6"/>
        <v>37910</v>
      </c>
      <c r="N48" s="12">
        <f t="shared" si="7"/>
        <v>40270</v>
      </c>
      <c r="O48" s="12">
        <f t="shared" si="8"/>
        <v>34960</v>
      </c>
      <c r="P48" s="12">
        <f t="shared" si="9"/>
        <v>34960</v>
      </c>
      <c r="Q48" s="12">
        <f t="shared" si="10"/>
        <v>34960</v>
      </c>
      <c r="R48" s="12">
        <f t="shared" si="14"/>
        <v>34960</v>
      </c>
    </row>
    <row r="49" spans="1:18">
      <c r="A49" s="18">
        <v>21</v>
      </c>
      <c r="B49" s="19">
        <f t="shared" si="1"/>
        <v>36840</v>
      </c>
      <c r="C49" s="19">
        <f t="shared" si="2"/>
        <v>28770</v>
      </c>
      <c r="D49" s="19">
        <f t="shared" si="3"/>
        <v>38270</v>
      </c>
      <c r="E49" s="19">
        <f t="shared" si="4"/>
        <v>25060</v>
      </c>
      <c r="F49" s="19">
        <f t="shared" si="5"/>
        <v>35760</v>
      </c>
      <c r="H49" s="12">
        <f t="shared" si="12"/>
        <v>36840</v>
      </c>
      <c r="I49" s="12">
        <f t="shared" si="11"/>
        <v>28770</v>
      </c>
      <c r="J49" s="12">
        <f t="shared" si="13"/>
        <v>38270</v>
      </c>
      <c r="K49" s="12">
        <v>25060</v>
      </c>
      <c r="L49" s="12">
        <f t="shared" ref="L49:L55" si="18">L48+800</f>
        <v>35760</v>
      </c>
      <c r="M49" s="12">
        <f t="shared" si="6"/>
        <v>38780</v>
      </c>
      <c r="N49" s="12">
        <f t="shared" si="7"/>
        <v>41190</v>
      </c>
      <c r="O49" s="12">
        <f t="shared" si="8"/>
        <v>35760</v>
      </c>
      <c r="P49" s="12">
        <f t="shared" si="9"/>
        <v>35760</v>
      </c>
      <c r="Q49" s="12">
        <f t="shared" si="10"/>
        <v>35760</v>
      </c>
      <c r="R49" s="12">
        <f t="shared" si="14"/>
        <v>35760</v>
      </c>
    </row>
    <row r="50" spans="1:18">
      <c r="A50" s="18">
        <v>21.5</v>
      </c>
      <c r="B50" s="19">
        <f t="shared" si="1"/>
        <v>37640</v>
      </c>
      <c r="C50" s="19">
        <f t="shared" si="2"/>
        <v>29440</v>
      </c>
      <c r="D50" s="19">
        <f t="shared" si="3"/>
        <v>39100</v>
      </c>
      <c r="E50" s="19">
        <f t="shared" si="4"/>
        <v>25060</v>
      </c>
      <c r="F50" s="19">
        <f t="shared" si="5"/>
        <v>36560</v>
      </c>
      <c r="H50" s="12">
        <f t="shared" si="12"/>
        <v>37640</v>
      </c>
      <c r="I50" s="12">
        <f t="shared" si="11"/>
        <v>29440</v>
      </c>
      <c r="J50" s="12">
        <f t="shared" si="13"/>
        <v>39100</v>
      </c>
      <c r="K50" s="12">
        <v>25060</v>
      </c>
      <c r="L50" s="12">
        <f t="shared" si="18"/>
        <v>36560</v>
      </c>
      <c r="M50" s="12">
        <f t="shared" si="6"/>
        <v>39650</v>
      </c>
      <c r="N50" s="12">
        <f t="shared" si="7"/>
        <v>42110</v>
      </c>
      <c r="O50" s="12">
        <f t="shared" si="8"/>
        <v>36560</v>
      </c>
      <c r="P50" s="12">
        <f t="shared" si="9"/>
        <v>36560</v>
      </c>
      <c r="Q50" s="12">
        <f t="shared" si="10"/>
        <v>36560</v>
      </c>
      <c r="R50" s="12">
        <f t="shared" si="14"/>
        <v>36560</v>
      </c>
    </row>
    <row r="51" spans="1:18">
      <c r="A51" s="18">
        <v>22</v>
      </c>
      <c r="B51" s="19">
        <f t="shared" si="1"/>
        <v>38440</v>
      </c>
      <c r="C51" s="19">
        <f t="shared" si="2"/>
        <v>30110</v>
      </c>
      <c r="D51" s="19">
        <f t="shared" si="3"/>
        <v>39930</v>
      </c>
      <c r="E51" s="19">
        <f t="shared" si="4"/>
        <v>25060</v>
      </c>
      <c r="F51" s="19">
        <f t="shared" si="5"/>
        <v>37360</v>
      </c>
      <c r="H51" s="12">
        <f t="shared" si="12"/>
        <v>38440</v>
      </c>
      <c r="I51" s="12">
        <f t="shared" si="11"/>
        <v>30110</v>
      </c>
      <c r="J51" s="12">
        <f t="shared" si="13"/>
        <v>39930</v>
      </c>
      <c r="K51" s="12">
        <v>25060</v>
      </c>
      <c r="L51" s="12">
        <f t="shared" si="18"/>
        <v>37360</v>
      </c>
      <c r="M51" s="12">
        <f t="shared" si="6"/>
        <v>40520</v>
      </c>
      <c r="N51" s="12">
        <f t="shared" si="7"/>
        <v>43030</v>
      </c>
      <c r="O51" s="12">
        <f t="shared" si="8"/>
        <v>37360</v>
      </c>
      <c r="P51" s="12">
        <f t="shared" si="9"/>
        <v>37360</v>
      </c>
      <c r="Q51" s="12">
        <f t="shared" si="10"/>
        <v>37360</v>
      </c>
      <c r="R51" s="12">
        <f t="shared" si="14"/>
        <v>37360</v>
      </c>
    </row>
    <row r="52" spans="1:18">
      <c r="A52" s="18">
        <v>22.5</v>
      </c>
      <c r="B52" s="19">
        <f t="shared" si="1"/>
        <v>39240</v>
      </c>
      <c r="C52" s="19">
        <f t="shared" si="2"/>
        <v>30780</v>
      </c>
      <c r="D52" s="19">
        <f t="shared" si="3"/>
        <v>40760</v>
      </c>
      <c r="E52" s="19">
        <f t="shared" si="4"/>
        <v>25060</v>
      </c>
      <c r="F52" s="19">
        <f t="shared" si="5"/>
        <v>38160</v>
      </c>
      <c r="H52" s="12">
        <f t="shared" si="12"/>
        <v>39240</v>
      </c>
      <c r="I52" s="12">
        <f t="shared" si="11"/>
        <v>30780</v>
      </c>
      <c r="J52" s="12">
        <f t="shared" si="13"/>
        <v>40760</v>
      </c>
      <c r="K52" s="12">
        <v>25060</v>
      </c>
      <c r="L52" s="12">
        <f t="shared" si="18"/>
        <v>38160</v>
      </c>
      <c r="M52" s="12">
        <f t="shared" si="6"/>
        <v>41390</v>
      </c>
      <c r="N52" s="12">
        <f t="shared" si="7"/>
        <v>43950</v>
      </c>
      <c r="O52" s="12">
        <f t="shared" si="8"/>
        <v>38160</v>
      </c>
      <c r="P52" s="12">
        <f t="shared" si="9"/>
        <v>38160</v>
      </c>
      <c r="Q52" s="12">
        <f t="shared" si="10"/>
        <v>38160</v>
      </c>
      <c r="R52" s="12">
        <f t="shared" si="14"/>
        <v>38160</v>
      </c>
    </row>
    <row r="53" spans="1:18">
      <c r="A53" s="18">
        <v>23</v>
      </c>
      <c r="B53" s="19">
        <f t="shared" si="1"/>
        <v>40040</v>
      </c>
      <c r="C53" s="19">
        <f t="shared" si="2"/>
        <v>31450</v>
      </c>
      <c r="D53" s="19">
        <f t="shared" si="3"/>
        <v>41590</v>
      </c>
      <c r="E53" s="19">
        <f t="shared" si="4"/>
        <v>25060</v>
      </c>
      <c r="F53" s="19">
        <f t="shared" si="5"/>
        <v>38960</v>
      </c>
      <c r="H53" s="12">
        <f t="shared" si="12"/>
        <v>40040</v>
      </c>
      <c r="I53" s="12">
        <f t="shared" si="11"/>
        <v>31450</v>
      </c>
      <c r="J53" s="12">
        <f t="shared" si="13"/>
        <v>41590</v>
      </c>
      <c r="K53" s="12">
        <v>25060</v>
      </c>
      <c r="L53" s="12">
        <f t="shared" si="18"/>
        <v>38960</v>
      </c>
      <c r="M53" s="12">
        <f t="shared" si="6"/>
        <v>42260</v>
      </c>
      <c r="N53" s="12">
        <f t="shared" si="7"/>
        <v>44870</v>
      </c>
      <c r="O53" s="12">
        <f t="shared" si="8"/>
        <v>38960</v>
      </c>
      <c r="P53" s="12">
        <f t="shared" si="9"/>
        <v>38960</v>
      </c>
      <c r="Q53" s="12">
        <f t="shared" si="10"/>
        <v>38960</v>
      </c>
      <c r="R53" s="12">
        <f t="shared" si="14"/>
        <v>38960</v>
      </c>
    </row>
    <row r="54" spans="1:18">
      <c r="A54" s="18">
        <v>23.5</v>
      </c>
      <c r="B54" s="19">
        <f t="shared" si="1"/>
        <v>40840</v>
      </c>
      <c r="C54" s="19">
        <f t="shared" si="2"/>
        <v>32120</v>
      </c>
      <c r="D54" s="19">
        <f t="shared" si="3"/>
        <v>42420</v>
      </c>
      <c r="E54" s="19">
        <f t="shared" si="4"/>
        <v>25060</v>
      </c>
      <c r="F54" s="19">
        <f t="shared" si="5"/>
        <v>39760</v>
      </c>
      <c r="H54" s="12">
        <f t="shared" si="12"/>
        <v>40840</v>
      </c>
      <c r="I54" s="12">
        <f t="shared" si="11"/>
        <v>32120</v>
      </c>
      <c r="J54" s="12">
        <f t="shared" si="13"/>
        <v>42420</v>
      </c>
      <c r="K54" s="12">
        <v>25060</v>
      </c>
      <c r="L54" s="12">
        <f t="shared" si="18"/>
        <v>39760</v>
      </c>
      <c r="M54" s="12">
        <f t="shared" si="6"/>
        <v>43130</v>
      </c>
      <c r="N54" s="12">
        <f t="shared" si="7"/>
        <v>45790</v>
      </c>
      <c r="O54" s="12">
        <f t="shared" si="8"/>
        <v>39760</v>
      </c>
      <c r="P54" s="12">
        <f t="shared" si="9"/>
        <v>39760</v>
      </c>
      <c r="Q54" s="12">
        <f t="shared" si="10"/>
        <v>39760</v>
      </c>
      <c r="R54" s="12">
        <f t="shared" si="14"/>
        <v>39760</v>
      </c>
    </row>
    <row r="55" spans="1:18">
      <c r="A55" s="18">
        <v>24</v>
      </c>
      <c r="B55" s="19">
        <f t="shared" si="1"/>
        <v>41640</v>
      </c>
      <c r="C55" s="19">
        <f t="shared" si="2"/>
        <v>32790</v>
      </c>
      <c r="D55" s="19">
        <f t="shared" si="3"/>
        <v>43250</v>
      </c>
      <c r="E55" s="19">
        <f t="shared" si="4"/>
        <v>25060</v>
      </c>
      <c r="F55" s="19">
        <f t="shared" si="5"/>
        <v>40560</v>
      </c>
      <c r="H55" s="12">
        <f t="shared" si="12"/>
        <v>41640</v>
      </c>
      <c r="I55" s="12">
        <f t="shared" si="11"/>
        <v>32790</v>
      </c>
      <c r="J55" s="12">
        <f t="shared" si="13"/>
        <v>43250</v>
      </c>
      <c r="K55" s="12">
        <v>25060</v>
      </c>
      <c r="L55" s="12">
        <f t="shared" si="18"/>
        <v>40560</v>
      </c>
      <c r="M55" s="12">
        <f t="shared" si="6"/>
        <v>44000</v>
      </c>
      <c r="N55" s="12">
        <f t="shared" si="7"/>
        <v>46710</v>
      </c>
      <c r="O55" s="12">
        <f t="shared" si="8"/>
        <v>40560</v>
      </c>
      <c r="P55" s="12">
        <f t="shared" si="9"/>
        <v>40560</v>
      </c>
      <c r="Q55" s="12">
        <f t="shared" si="10"/>
        <v>40560</v>
      </c>
      <c r="R55" s="12">
        <f t="shared" si="14"/>
        <v>40560</v>
      </c>
    </row>
  </sheetData>
  <mergeCells count="1">
    <mergeCell ref="A5:A6"/>
  </mergeCells>
  <phoneticPr fontId="2"/>
  <dataValidations count="8">
    <dataValidation type="list" allowBlank="1" showInputMessage="1" showErrorMessage="1" sqref="B1:E1">
      <formula1>$H$1</formula1>
    </dataValidation>
    <dataValidation type="list" allowBlank="1" showInputMessage="1" showErrorMessage="1" sqref="F1">
      <formula1>$H$1:$J$1</formula1>
    </dataValidation>
    <dataValidation type="list" allowBlank="1" showInputMessage="1" showErrorMessage="1" sqref="B2:E2">
      <formula1>$H$2:$K$2</formula1>
    </dataValidation>
    <dataValidation type="list" allowBlank="1" showInputMessage="1" showErrorMessage="1" sqref="F2">
      <formula1>$L$2:$N$2</formula1>
    </dataValidation>
    <dataValidation type="list" allowBlank="1" showInputMessage="1" showErrorMessage="1" sqref="B3:F3">
      <formula1>$H$3:$I$3</formula1>
    </dataValidation>
    <dataValidation type="list" allowBlank="1" showInputMessage="1" showErrorMessage="1" sqref="B4:E4">
      <formula1>$H$4</formula1>
    </dataValidation>
    <dataValidation type="list" allowBlank="1" showInputMessage="1" showErrorMessage="1" sqref="F4">
      <formula1>$H$4:$N$4</formula1>
    </dataValidation>
    <dataValidation type="list" allowBlank="1" showInputMessage="1" showErrorMessage="1" sqref="B5:F5">
      <formula1>$H$5:$M$5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view="pageBreakPreview" zoomScaleNormal="100" zoomScaleSheetLayoutView="100" workbookViewId="0">
      <pane xSplit="4" ySplit="1" topLeftCell="E2" activePane="bottomRight" state="frozen"/>
      <selection activeCell="L25" sqref="L25"/>
      <selection pane="topRight" activeCell="L25" sqref="L25"/>
      <selection pane="bottomLeft" activeCell="L25" sqref="L25"/>
      <selection pane="bottomRight" sqref="A1:C1"/>
    </sheetView>
  </sheetViews>
  <sheetFormatPr defaultColWidth="8.09765625" defaultRowHeight="43.5" customHeight="1"/>
  <cols>
    <col min="1" max="1" width="13.5" style="26" bestFit="1" customWidth="1"/>
    <col min="2" max="2" width="9" style="65" customWidth="1"/>
    <col min="3" max="3" width="30.09765625" style="26" customWidth="1"/>
    <col min="4" max="4" width="11.59765625" style="26" bestFit="1" customWidth="1"/>
    <col min="5" max="12" width="9.69921875" style="26" customWidth="1"/>
    <col min="13" max="13" width="8.296875" style="26" bestFit="1" customWidth="1"/>
    <col min="14" max="256" width="8.09765625" style="26"/>
    <col min="257" max="257" width="13.5" style="26" bestFit="1" customWidth="1"/>
    <col min="258" max="258" width="9" style="26" customWidth="1"/>
    <col min="259" max="259" width="30.09765625" style="26" customWidth="1"/>
    <col min="260" max="260" width="11.59765625" style="26" bestFit="1" customWidth="1"/>
    <col min="261" max="268" width="9.69921875" style="26" customWidth="1"/>
    <col min="269" max="269" width="8.296875" style="26" bestFit="1" customWidth="1"/>
    <col min="270" max="512" width="8.09765625" style="26"/>
    <col min="513" max="513" width="13.5" style="26" bestFit="1" customWidth="1"/>
    <col min="514" max="514" width="9" style="26" customWidth="1"/>
    <col min="515" max="515" width="30.09765625" style="26" customWidth="1"/>
    <col min="516" max="516" width="11.59765625" style="26" bestFit="1" customWidth="1"/>
    <col min="517" max="524" width="9.69921875" style="26" customWidth="1"/>
    <col min="525" max="525" width="8.296875" style="26" bestFit="1" customWidth="1"/>
    <col min="526" max="768" width="8.09765625" style="26"/>
    <col min="769" max="769" width="13.5" style="26" bestFit="1" customWidth="1"/>
    <col min="770" max="770" width="9" style="26" customWidth="1"/>
    <col min="771" max="771" width="30.09765625" style="26" customWidth="1"/>
    <col min="772" max="772" width="11.59765625" style="26" bestFit="1" customWidth="1"/>
    <col min="773" max="780" width="9.69921875" style="26" customWidth="1"/>
    <col min="781" max="781" width="8.296875" style="26" bestFit="1" customWidth="1"/>
    <col min="782" max="1024" width="8.09765625" style="26"/>
    <col min="1025" max="1025" width="13.5" style="26" bestFit="1" customWidth="1"/>
    <col min="1026" max="1026" width="9" style="26" customWidth="1"/>
    <col min="1027" max="1027" width="30.09765625" style="26" customWidth="1"/>
    <col min="1028" max="1028" width="11.59765625" style="26" bestFit="1" customWidth="1"/>
    <col min="1029" max="1036" width="9.69921875" style="26" customWidth="1"/>
    <col min="1037" max="1037" width="8.296875" style="26" bestFit="1" customWidth="1"/>
    <col min="1038" max="1280" width="8.09765625" style="26"/>
    <col min="1281" max="1281" width="13.5" style="26" bestFit="1" customWidth="1"/>
    <col min="1282" max="1282" width="9" style="26" customWidth="1"/>
    <col min="1283" max="1283" width="30.09765625" style="26" customWidth="1"/>
    <col min="1284" max="1284" width="11.59765625" style="26" bestFit="1" customWidth="1"/>
    <col min="1285" max="1292" width="9.69921875" style="26" customWidth="1"/>
    <col min="1293" max="1293" width="8.296875" style="26" bestFit="1" customWidth="1"/>
    <col min="1294" max="1536" width="8.09765625" style="26"/>
    <col min="1537" max="1537" width="13.5" style="26" bestFit="1" customWidth="1"/>
    <col min="1538" max="1538" width="9" style="26" customWidth="1"/>
    <col min="1539" max="1539" width="30.09765625" style="26" customWidth="1"/>
    <col min="1540" max="1540" width="11.59765625" style="26" bestFit="1" customWidth="1"/>
    <col min="1541" max="1548" width="9.69921875" style="26" customWidth="1"/>
    <col min="1549" max="1549" width="8.296875" style="26" bestFit="1" customWidth="1"/>
    <col min="1550" max="1792" width="8.09765625" style="26"/>
    <col min="1793" max="1793" width="13.5" style="26" bestFit="1" customWidth="1"/>
    <col min="1794" max="1794" width="9" style="26" customWidth="1"/>
    <col min="1795" max="1795" width="30.09765625" style="26" customWidth="1"/>
    <col min="1796" max="1796" width="11.59765625" style="26" bestFit="1" customWidth="1"/>
    <col min="1797" max="1804" width="9.69921875" style="26" customWidth="1"/>
    <col min="1805" max="1805" width="8.296875" style="26" bestFit="1" customWidth="1"/>
    <col min="1806" max="2048" width="8.09765625" style="26"/>
    <col min="2049" max="2049" width="13.5" style="26" bestFit="1" customWidth="1"/>
    <col min="2050" max="2050" width="9" style="26" customWidth="1"/>
    <col min="2051" max="2051" width="30.09765625" style="26" customWidth="1"/>
    <col min="2052" max="2052" width="11.59765625" style="26" bestFit="1" customWidth="1"/>
    <col min="2053" max="2060" width="9.69921875" style="26" customWidth="1"/>
    <col min="2061" max="2061" width="8.296875" style="26" bestFit="1" customWidth="1"/>
    <col min="2062" max="2304" width="8.09765625" style="26"/>
    <col min="2305" max="2305" width="13.5" style="26" bestFit="1" customWidth="1"/>
    <col min="2306" max="2306" width="9" style="26" customWidth="1"/>
    <col min="2307" max="2307" width="30.09765625" style="26" customWidth="1"/>
    <col min="2308" max="2308" width="11.59765625" style="26" bestFit="1" customWidth="1"/>
    <col min="2309" max="2316" width="9.69921875" style="26" customWidth="1"/>
    <col min="2317" max="2317" width="8.296875" style="26" bestFit="1" customWidth="1"/>
    <col min="2318" max="2560" width="8.09765625" style="26"/>
    <col min="2561" max="2561" width="13.5" style="26" bestFit="1" customWidth="1"/>
    <col min="2562" max="2562" width="9" style="26" customWidth="1"/>
    <col min="2563" max="2563" width="30.09765625" style="26" customWidth="1"/>
    <col min="2564" max="2564" width="11.59765625" style="26" bestFit="1" customWidth="1"/>
    <col min="2565" max="2572" width="9.69921875" style="26" customWidth="1"/>
    <col min="2573" max="2573" width="8.296875" style="26" bestFit="1" customWidth="1"/>
    <col min="2574" max="2816" width="8.09765625" style="26"/>
    <col min="2817" max="2817" width="13.5" style="26" bestFit="1" customWidth="1"/>
    <col min="2818" max="2818" width="9" style="26" customWidth="1"/>
    <col min="2819" max="2819" width="30.09765625" style="26" customWidth="1"/>
    <col min="2820" max="2820" width="11.59765625" style="26" bestFit="1" customWidth="1"/>
    <col min="2821" max="2828" width="9.69921875" style="26" customWidth="1"/>
    <col min="2829" max="2829" width="8.296875" style="26" bestFit="1" customWidth="1"/>
    <col min="2830" max="3072" width="8.09765625" style="26"/>
    <col min="3073" max="3073" width="13.5" style="26" bestFit="1" customWidth="1"/>
    <col min="3074" max="3074" width="9" style="26" customWidth="1"/>
    <col min="3075" max="3075" width="30.09765625" style="26" customWidth="1"/>
    <col min="3076" max="3076" width="11.59765625" style="26" bestFit="1" customWidth="1"/>
    <col min="3077" max="3084" width="9.69921875" style="26" customWidth="1"/>
    <col min="3085" max="3085" width="8.296875" style="26" bestFit="1" customWidth="1"/>
    <col min="3086" max="3328" width="8.09765625" style="26"/>
    <col min="3329" max="3329" width="13.5" style="26" bestFit="1" customWidth="1"/>
    <col min="3330" max="3330" width="9" style="26" customWidth="1"/>
    <col min="3331" max="3331" width="30.09765625" style="26" customWidth="1"/>
    <col min="3332" max="3332" width="11.59765625" style="26" bestFit="1" customWidth="1"/>
    <col min="3333" max="3340" width="9.69921875" style="26" customWidth="1"/>
    <col min="3341" max="3341" width="8.296875" style="26" bestFit="1" customWidth="1"/>
    <col min="3342" max="3584" width="8.09765625" style="26"/>
    <col min="3585" max="3585" width="13.5" style="26" bestFit="1" customWidth="1"/>
    <col min="3586" max="3586" width="9" style="26" customWidth="1"/>
    <col min="3587" max="3587" width="30.09765625" style="26" customWidth="1"/>
    <col min="3588" max="3588" width="11.59765625" style="26" bestFit="1" customWidth="1"/>
    <col min="3589" max="3596" width="9.69921875" style="26" customWidth="1"/>
    <col min="3597" max="3597" width="8.296875" style="26" bestFit="1" customWidth="1"/>
    <col min="3598" max="3840" width="8.09765625" style="26"/>
    <col min="3841" max="3841" width="13.5" style="26" bestFit="1" customWidth="1"/>
    <col min="3842" max="3842" width="9" style="26" customWidth="1"/>
    <col min="3843" max="3843" width="30.09765625" style="26" customWidth="1"/>
    <col min="3844" max="3844" width="11.59765625" style="26" bestFit="1" customWidth="1"/>
    <col min="3845" max="3852" width="9.69921875" style="26" customWidth="1"/>
    <col min="3853" max="3853" width="8.296875" style="26" bestFit="1" customWidth="1"/>
    <col min="3854" max="4096" width="8.09765625" style="26"/>
    <col min="4097" max="4097" width="13.5" style="26" bestFit="1" customWidth="1"/>
    <col min="4098" max="4098" width="9" style="26" customWidth="1"/>
    <col min="4099" max="4099" width="30.09765625" style="26" customWidth="1"/>
    <col min="4100" max="4100" width="11.59765625" style="26" bestFit="1" customWidth="1"/>
    <col min="4101" max="4108" width="9.69921875" style="26" customWidth="1"/>
    <col min="4109" max="4109" width="8.296875" style="26" bestFit="1" customWidth="1"/>
    <col min="4110" max="4352" width="8.09765625" style="26"/>
    <col min="4353" max="4353" width="13.5" style="26" bestFit="1" customWidth="1"/>
    <col min="4354" max="4354" width="9" style="26" customWidth="1"/>
    <col min="4355" max="4355" width="30.09765625" style="26" customWidth="1"/>
    <col min="4356" max="4356" width="11.59765625" style="26" bestFit="1" customWidth="1"/>
    <col min="4357" max="4364" width="9.69921875" style="26" customWidth="1"/>
    <col min="4365" max="4365" width="8.296875" style="26" bestFit="1" customWidth="1"/>
    <col min="4366" max="4608" width="8.09765625" style="26"/>
    <col min="4609" max="4609" width="13.5" style="26" bestFit="1" customWidth="1"/>
    <col min="4610" max="4610" width="9" style="26" customWidth="1"/>
    <col min="4611" max="4611" width="30.09765625" style="26" customWidth="1"/>
    <col min="4612" max="4612" width="11.59765625" style="26" bestFit="1" customWidth="1"/>
    <col min="4613" max="4620" width="9.69921875" style="26" customWidth="1"/>
    <col min="4621" max="4621" width="8.296875" style="26" bestFit="1" customWidth="1"/>
    <col min="4622" max="4864" width="8.09765625" style="26"/>
    <col min="4865" max="4865" width="13.5" style="26" bestFit="1" customWidth="1"/>
    <col min="4866" max="4866" width="9" style="26" customWidth="1"/>
    <col min="4867" max="4867" width="30.09765625" style="26" customWidth="1"/>
    <col min="4868" max="4868" width="11.59765625" style="26" bestFit="1" customWidth="1"/>
    <col min="4869" max="4876" width="9.69921875" style="26" customWidth="1"/>
    <col min="4877" max="4877" width="8.296875" style="26" bestFit="1" customWidth="1"/>
    <col min="4878" max="5120" width="8.09765625" style="26"/>
    <col min="5121" max="5121" width="13.5" style="26" bestFit="1" customWidth="1"/>
    <col min="5122" max="5122" width="9" style="26" customWidth="1"/>
    <col min="5123" max="5123" width="30.09765625" style="26" customWidth="1"/>
    <col min="5124" max="5124" width="11.59765625" style="26" bestFit="1" customWidth="1"/>
    <col min="5125" max="5132" width="9.69921875" style="26" customWidth="1"/>
    <col min="5133" max="5133" width="8.296875" style="26" bestFit="1" customWidth="1"/>
    <col min="5134" max="5376" width="8.09765625" style="26"/>
    <col min="5377" max="5377" width="13.5" style="26" bestFit="1" customWidth="1"/>
    <col min="5378" max="5378" width="9" style="26" customWidth="1"/>
    <col min="5379" max="5379" width="30.09765625" style="26" customWidth="1"/>
    <col min="5380" max="5380" width="11.59765625" style="26" bestFit="1" customWidth="1"/>
    <col min="5381" max="5388" width="9.69921875" style="26" customWidth="1"/>
    <col min="5389" max="5389" width="8.296875" style="26" bestFit="1" customWidth="1"/>
    <col min="5390" max="5632" width="8.09765625" style="26"/>
    <col min="5633" max="5633" width="13.5" style="26" bestFit="1" customWidth="1"/>
    <col min="5634" max="5634" width="9" style="26" customWidth="1"/>
    <col min="5635" max="5635" width="30.09765625" style="26" customWidth="1"/>
    <col min="5636" max="5636" width="11.59765625" style="26" bestFit="1" customWidth="1"/>
    <col min="5637" max="5644" width="9.69921875" style="26" customWidth="1"/>
    <col min="5645" max="5645" width="8.296875" style="26" bestFit="1" customWidth="1"/>
    <col min="5646" max="5888" width="8.09765625" style="26"/>
    <col min="5889" max="5889" width="13.5" style="26" bestFit="1" customWidth="1"/>
    <col min="5890" max="5890" width="9" style="26" customWidth="1"/>
    <col min="5891" max="5891" width="30.09765625" style="26" customWidth="1"/>
    <col min="5892" max="5892" width="11.59765625" style="26" bestFit="1" customWidth="1"/>
    <col min="5893" max="5900" width="9.69921875" style="26" customWidth="1"/>
    <col min="5901" max="5901" width="8.296875" style="26" bestFit="1" customWidth="1"/>
    <col min="5902" max="6144" width="8.09765625" style="26"/>
    <col min="6145" max="6145" width="13.5" style="26" bestFit="1" customWidth="1"/>
    <col min="6146" max="6146" width="9" style="26" customWidth="1"/>
    <col min="6147" max="6147" width="30.09765625" style="26" customWidth="1"/>
    <col min="6148" max="6148" width="11.59765625" style="26" bestFit="1" customWidth="1"/>
    <col min="6149" max="6156" width="9.69921875" style="26" customWidth="1"/>
    <col min="6157" max="6157" width="8.296875" style="26" bestFit="1" customWidth="1"/>
    <col min="6158" max="6400" width="8.09765625" style="26"/>
    <col min="6401" max="6401" width="13.5" style="26" bestFit="1" customWidth="1"/>
    <col min="6402" max="6402" width="9" style="26" customWidth="1"/>
    <col min="6403" max="6403" width="30.09765625" style="26" customWidth="1"/>
    <col min="6404" max="6404" width="11.59765625" style="26" bestFit="1" customWidth="1"/>
    <col min="6405" max="6412" width="9.69921875" style="26" customWidth="1"/>
    <col min="6413" max="6413" width="8.296875" style="26" bestFit="1" customWidth="1"/>
    <col min="6414" max="6656" width="8.09765625" style="26"/>
    <col min="6657" max="6657" width="13.5" style="26" bestFit="1" customWidth="1"/>
    <col min="6658" max="6658" width="9" style="26" customWidth="1"/>
    <col min="6659" max="6659" width="30.09765625" style="26" customWidth="1"/>
    <col min="6660" max="6660" width="11.59765625" style="26" bestFit="1" customWidth="1"/>
    <col min="6661" max="6668" width="9.69921875" style="26" customWidth="1"/>
    <col min="6669" max="6669" width="8.296875" style="26" bestFit="1" customWidth="1"/>
    <col min="6670" max="6912" width="8.09765625" style="26"/>
    <col min="6913" max="6913" width="13.5" style="26" bestFit="1" customWidth="1"/>
    <col min="6914" max="6914" width="9" style="26" customWidth="1"/>
    <col min="6915" max="6915" width="30.09765625" style="26" customWidth="1"/>
    <col min="6916" max="6916" width="11.59765625" style="26" bestFit="1" customWidth="1"/>
    <col min="6917" max="6924" width="9.69921875" style="26" customWidth="1"/>
    <col min="6925" max="6925" width="8.296875" style="26" bestFit="1" customWidth="1"/>
    <col min="6926" max="7168" width="8.09765625" style="26"/>
    <col min="7169" max="7169" width="13.5" style="26" bestFit="1" customWidth="1"/>
    <col min="7170" max="7170" width="9" style="26" customWidth="1"/>
    <col min="7171" max="7171" width="30.09765625" style="26" customWidth="1"/>
    <col min="7172" max="7172" width="11.59765625" style="26" bestFit="1" customWidth="1"/>
    <col min="7173" max="7180" width="9.69921875" style="26" customWidth="1"/>
    <col min="7181" max="7181" width="8.296875" style="26" bestFit="1" customWidth="1"/>
    <col min="7182" max="7424" width="8.09765625" style="26"/>
    <col min="7425" max="7425" width="13.5" style="26" bestFit="1" customWidth="1"/>
    <col min="7426" max="7426" width="9" style="26" customWidth="1"/>
    <col min="7427" max="7427" width="30.09765625" style="26" customWidth="1"/>
    <col min="7428" max="7428" width="11.59765625" style="26" bestFit="1" customWidth="1"/>
    <col min="7429" max="7436" width="9.69921875" style="26" customWidth="1"/>
    <col min="7437" max="7437" width="8.296875" style="26" bestFit="1" customWidth="1"/>
    <col min="7438" max="7680" width="8.09765625" style="26"/>
    <col min="7681" max="7681" width="13.5" style="26" bestFit="1" customWidth="1"/>
    <col min="7682" max="7682" width="9" style="26" customWidth="1"/>
    <col min="7683" max="7683" width="30.09765625" style="26" customWidth="1"/>
    <col min="7684" max="7684" width="11.59765625" style="26" bestFit="1" customWidth="1"/>
    <col min="7685" max="7692" width="9.69921875" style="26" customWidth="1"/>
    <col min="7693" max="7693" width="8.296875" style="26" bestFit="1" customWidth="1"/>
    <col min="7694" max="7936" width="8.09765625" style="26"/>
    <col min="7937" max="7937" width="13.5" style="26" bestFit="1" customWidth="1"/>
    <col min="7938" max="7938" width="9" style="26" customWidth="1"/>
    <col min="7939" max="7939" width="30.09765625" style="26" customWidth="1"/>
    <col min="7940" max="7940" width="11.59765625" style="26" bestFit="1" customWidth="1"/>
    <col min="7941" max="7948" width="9.69921875" style="26" customWidth="1"/>
    <col min="7949" max="7949" width="8.296875" style="26" bestFit="1" customWidth="1"/>
    <col min="7950" max="8192" width="8.09765625" style="26"/>
    <col min="8193" max="8193" width="13.5" style="26" bestFit="1" customWidth="1"/>
    <col min="8194" max="8194" width="9" style="26" customWidth="1"/>
    <col min="8195" max="8195" width="30.09765625" style="26" customWidth="1"/>
    <col min="8196" max="8196" width="11.59765625" style="26" bestFit="1" customWidth="1"/>
    <col min="8197" max="8204" width="9.69921875" style="26" customWidth="1"/>
    <col min="8205" max="8205" width="8.296875" style="26" bestFit="1" customWidth="1"/>
    <col min="8206" max="8448" width="8.09765625" style="26"/>
    <col min="8449" max="8449" width="13.5" style="26" bestFit="1" customWidth="1"/>
    <col min="8450" max="8450" width="9" style="26" customWidth="1"/>
    <col min="8451" max="8451" width="30.09765625" style="26" customWidth="1"/>
    <col min="8452" max="8452" width="11.59765625" style="26" bestFit="1" customWidth="1"/>
    <col min="8453" max="8460" width="9.69921875" style="26" customWidth="1"/>
    <col min="8461" max="8461" width="8.296875" style="26" bestFit="1" customWidth="1"/>
    <col min="8462" max="8704" width="8.09765625" style="26"/>
    <col min="8705" max="8705" width="13.5" style="26" bestFit="1" customWidth="1"/>
    <col min="8706" max="8706" width="9" style="26" customWidth="1"/>
    <col min="8707" max="8707" width="30.09765625" style="26" customWidth="1"/>
    <col min="8708" max="8708" width="11.59765625" style="26" bestFit="1" customWidth="1"/>
    <col min="8709" max="8716" width="9.69921875" style="26" customWidth="1"/>
    <col min="8717" max="8717" width="8.296875" style="26" bestFit="1" customWidth="1"/>
    <col min="8718" max="8960" width="8.09765625" style="26"/>
    <col min="8961" max="8961" width="13.5" style="26" bestFit="1" customWidth="1"/>
    <col min="8962" max="8962" width="9" style="26" customWidth="1"/>
    <col min="8963" max="8963" width="30.09765625" style="26" customWidth="1"/>
    <col min="8964" max="8964" width="11.59765625" style="26" bestFit="1" customWidth="1"/>
    <col min="8965" max="8972" width="9.69921875" style="26" customWidth="1"/>
    <col min="8973" max="8973" width="8.296875" style="26" bestFit="1" customWidth="1"/>
    <col min="8974" max="9216" width="8.09765625" style="26"/>
    <col min="9217" max="9217" width="13.5" style="26" bestFit="1" customWidth="1"/>
    <col min="9218" max="9218" width="9" style="26" customWidth="1"/>
    <col min="9219" max="9219" width="30.09765625" style="26" customWidth="1"/>
    <col min="9220" max="9220" width="11.59765625" style="26" bestFit="1" customWidth="1"/>
    <col min="9221" max="9228" width="9.69921875" style="26" customWidth="1"/>
    <col min="9229" max="9229" width="8.296875" style="26" bestFit="1" customWidth="1"/>
    <col min="9230" max="9472" width="8.09765625" style="26"/>
    <col min="9473" max="9473" width="13.5" style="26" bestFit="1" customWidth="1"/>
    <col min="9474" max="9474" width="9" style="26" customWidth="1"/>
    <col min="9475" max="9475" width="30.09765625" style="26" customWidth="1"/>
    <col min="9476" max="9476" width="11.59765625" style="26" bestFit="1" customWidth="1"/>
    <col min="9477" max="9484" width="9.69921875" style="26" customWidth="1"/>
    <col min="9485" max="9485" width="8.296875" style="26" bestFit="1" customWidth="1"/>
    <col min="9486" max="9728" width="8.09765625" style="26"/>
    <col min="9729" max="9729" width="13.5" style="26" bestFit="1" customWidth="1"/>
    <col min="9730" max="9730" width="9" style="26" customWidth="1"/>
    <col min="9731" max="9731" width="30.09765625" style="26" customWidth="1"/>
    <col min="9732" max="9732" width="11.59765625" style="26" bestFit="1" customWidth="1"/>
    <col min="9733" max="9740" width="9.69921875" style="26" customWidth="1"/>
    <col min="9741" max="9741" width="8.296875" style="26" bestFit="1" customWidth="1"/>
    <col min="9742" max="9984" width="8.09765625" style="26"/>
    <col min="9985" max="9985" width="13.5" style="26" bestFit="1" customWidth="1"/>
    <col min="9986" max="9986" width="9" style="26" customWidth="1"/>
    <col min="9987" max="9987" width="30.09765625" style="26" customWidth="1"/>
    <col min="9988" max="9988" width="11.59765625" style="26" bestFit="1" customWidth="1"/>
    <col min="9989" max="9996" width="9.69921875" style="26" customWidth="1"/>
    <col min="9997" max="9997" width="8.296875" style="26" bestFit="1" customWidth="1"/>
    <col min="9998" max="10240" width="8.09765625" style="26"/>
    <col min="10241" max="10241" width="13.5" style="26" bestFit="1" customWidth="1"/>
    <col min="10242" max="10242" width="9" style="26" customWidth="1"/>
    <col min="10243" max="10243" width="30.09765625" style="26" customWidth="1"/>
    <col min="10244" max="10244" width="11.59765625" style="26" bestFit="1" customWidth="1"/>
    <col min="10245" max="10252" width="9.69921875" style="26" customWidth="1"/>
    <col min="10253" max="10253" width="8.296875" style="26" bestFit="1" customWidth="1"/>
    <col min="10254" max="10496" width="8.09765625" style="26"/>
    <col min="10497" max="10497" width="13.5" style="26" bestFit="1" customWidth="1"/>
    <col min="10498" max="10498" width="9" style="26" customWidth="1"/>
    <col min="10499" max="10499" width="30.09765625" style="26" customWidth="1"/>
    <col min="10500" max="10500" width="11.59765625" style="26" bestFit="1" customWidth="1"/>
    <col min="10501" max="10508" width="9.69921875" style="26" customWidth="1"/>
    <col min="10509" max="10509" width="8.296875" style="26" bestFit="1" customWidth="1"/>
    <col min="10510" max="10752" width="8.09765625" style="26"/>
    <col min="10753" max="10753" width="13.5" style="26" bestFit="1" customWidth="1"/>
    <col min="10754" max="10754" width="9" style="26" customWidth="1"/>
    <col min="10755" max="10755" width="30.09765625" style="26" customWidth="1"/>
    <col min="10756" max="10756" width="11.59765625" style="26" bestFit="1" customWidth="1"/>
    <col min="10757" max="10764" width="9.69921875" style="26" customWidth="1"/>
    <col min="10765" max="10765" width="8.296875" style="26" bestFit="1" customWidth="1"/>
    <col min="10766" max="11008" width="8.09765625" style="26"/>
    <col min="11009" max="11009" width="13.5" style="26" bestFit="1" customWidth="1"/>
    <col min="11010" max="11010" width="9" style="26" customWidth="1"/>
    <col min="11011" max="11011" width="30.09765625" style="26" customWidth="1"/>
    <col min="11012" max="11012" width="11.59765625" style="26" bestFit="1" customWidth="1"/>
    <col min="11013" max="11020" width="9.69921875" style="26" customWidth="1"/>
    <col min="11021" max="11021" width="8.296875" style="26" bestFit="1" customWidth="1"/>
    <col min="11022" max="11264" width="8.09765625" style="26"/>
    <col min="11265" max="11265" width="13.5" style="26" bestFit="1" customWidth="1"/>
    <col min="11266" max="11266" width="9" style="26" customWidth="1"/>
    <col min="11267" max="11267" width="30.09765625" style="26" customWidth="1"/>
    <col min="11268" max="11268" width="11.59765625" style="26" bestFit="1" customWidth="1"/>
    <col min="11269" max="11276" width="9.69921875" style="26" customWidth="1"/>
    <col min="11277" max="11277" width="8.296875" style="26" bestFit="1" customWidth="1"/>
    <col min="11278" max="11520" width="8.09765625" style="26"/>
    <col min="11521" max="11521" width="13.5" style="26" bestFit="1" customWidth="1"/>
    <col min="11522" max="11522" width="9" style="26" customWidth="1"/>
    <col min="11523" max="11523" width="30.09765625" style="26" customWidth="1"/>
    <col min="11524" max="11524" width="11.59765625" style="26" bestFit="1" customWidth="1"/>
    <col min="11525" max="11532" width="9.69921875" style="26" customWidth="1"/>
    <col min="11533" max="11533" width="8.296875" style="26" bestFit="1" customWidth="1"/>
    <col min="11534" max="11776" width="8.09765625" style="26"/>
    <col min="11777" max="11777" width="13.5" style="26" bestFit="1" customWidth="1"/>
    <col min="11778" max="11778" width="9" style="26" customWidth="1"/>
    <col min="11779" max="11779" width="30.09765625" style="26" customWidth="1"/>
    <col min="11780" max="11780" width="11.59765625" style="26" bestFit="1" customWidth="1"/>
    <col min="11781" max="11788" width="9.69921875" style="26" customWidth="1"/>
    <col min="11789" max="11789" width="8.296875" style="26" bestFit="1" customWidth="1"/>
    <col min="11790" max="12032" width="8.09765625" style="26"/>
    <col min="12033" max="12033" width="13.5" style="26" bestFit="1" customWidth="1"/>
    <col min="12034" max="12034" width="9" style="26" customWidth="1"/>
    <col min="12035" max="12035" width="30.09765625" style="26" customWidth="1"/>
    <col min="12036" max="12036" width="11.59765625" style="26" bestFit="1" customWidth="1"/>
    <col min="12037" max="12044" width="9.69921875" style="26" customWidth="1"/>
    <col min="12045" max="12045" width="8.296875" style="26" bestFit="1" customWidth="1"/>
    <col min="12046" max="12288" width="8.09765625" style="26"/>
    <col min="12289" max="12289" width="13.5" style="26" bestFit="1" customWidth="1"/>
    <col min="12290" max="12290" width="9" style="26" customWidth="1"/>
    <col min="12291" max="12291" width="30.09765625" style="26" customWidth="1"/>
    <col min="12292" max="12292" width="11.59765625" style="26" bestFit="1" customWidth="1"/>
    <col min="12293" max="12300" width="9.69921875" style="26" customWidth="1"/>
    <col min="12301" max="12301" width="8.296875" style="26" bestFit="1" customWidth="1"/>
    <col min="12302" max="12544" width="8.09765625" style="26"/>
    <col min="12545" max="12545" width="13.5" style="26" bestFit="1" customWidth="1"/>
    <col min="12546" max="12546" width="9" style="26" customWidth="1"/>
    <col min="12547" max="12547" width="30.09765625" style="26" customWidth="1"/>
    <col min="12548" max="12548" width="11.59765625" style="26" bestFit="1" customWidth="1"/>
    <col min="12549" max="12556" width="9.69921875" style="26" customWidth="1"/>
    <col min="12557" max="12557" width="8.296875" style="26" bestFit="1" customWidth="1"/>
    <col min="12558" max="12800" width="8.09765625" style="26"/>
    <col min="12801" max="12801" width="13.5" style="26" bestFit="1" customWidth="1"/>
    <col min="12802" max="12802" width="9" style="26" customWidth="1"/>
    <col min="12803" max="12803" width="30.09765625" style="26" customWidth="1"/>
    <col min="12804" max="12804" width="11.59765625" style="26" bestFit="1" customWidth="1"/>
    <col min="12805" max="12812" width="9.69921875" style="26" customWidth="1"/>
    <col min="12813" max="12813" width="8.296875" style="26" bestFit="1" customWidth="1"/>
    <col min="12814" max="13056" width="8.09765625" style="26"/>
    <col min="13057" max="13057" width="13.5" style="26" bestFit="1" customWidth="1"/>
    <col min="13058" max="13058" width="9" style="26" customWidth="1"/>
    <col min="13059" max="13059" width="30.09765625" style="26" customWidth="1"/>
    <col min="13060" max="13060" width="11.59765625" style="26" bestFit="1" customWidth="1"/>
    <col min="13061" max="13068" width="9.69921875" style="26" customWidth="1"/>
    <col min="13069" max="13069" width="8.296875" style="26" bestFit="1" customWidth="1"/>
    <col min="13070" max="13312" width="8.09765625" style="26"/>
    <col min="13313" max="13313" width="13.5" style="26" bestFit="1" customWidth="1"/>
    <col min="13314" max="13314" width="9" style="26" customWidth="1"/>
    <col min="13315" max="13315" width="30.09765625" style="26" customWidth="1"/>
    <col min="13316" max="13316" width="11.59765625" style="26" bestFit="1" customWidth="1"/>
    <col min="13317" max="13324" width="9.69921875" style="26" customWidth="1"/>
    <col min="13325" max="13325" width="8.296875" style="26" bestFit="1" customWidth="1"/>
    <col min="13326" max="13568" width="8.09765625" style="26"/>
    <col min="13569" max="13569" width="13.5" style="26" bestFit="1" customWidth="1"/>
    <col min="13570" max="13570" width="9" style="26" customWidth="1"/>
    <col min="13571" max="13571" width="30.09765625" style="26" customWidth="1"/>
    <col min="13572" max="13572" width="11.59765625" style="26" bestFit="1" customWidth="1"/>
    <col min="13573" max="13580" width="9.69921875" style="26" customWidth="1"/>
    <col min="13581" max="13581" width="8.296875" style="26" bestFit="1" customWidth="1"/>
    <col min="13582" max="13824" width="8.09765625" style="26"/>
    <col min="13825" max="13825" width="13.5" style="26" bestFit="1" customWidth="1"/>
    <col min="13826" max="13826" width="9" style="26" customWidth="1"/>
    <col min="13827" max="13827" width="30.09765625" style="26" customWidth="1"/>
    <col min="13828" max="13828" width="11.59765625" style="26" bestFit="1" customWidth="1"/>
    <col min="13829" max="13836" width="9.69921875" style="26" customWidth="1"/>
    <col min="13837" max="13837" width="8.296875" style="26" bestFit="1" customWidth="1"/>
    <col min="13838" max="14080" width="8.09765625" style="26"/>
    <col min="14081" max="14081" width="13.5" style="26" bestFit="1" customWidth="1"/>
    <col min="14082" max="14082" width="9" style="26" customWidth="1"/>
    <col min="14083" max="14083" width="30.09765625" style="26" customWidth="1"/>
    <col min="14084" max="14084" width="11.59765625" style="26" bestFit="1" customWidth="1"/>
    <col min="14085" max="14092" width="9.69921875" style="26" customWidth="1"/>
    <col min="14093" max="14093" width="8.296875" style="26" bestFit="1" customWidth="1"/>
    <col min="14094" max="14336" width="8.09765625" style="26"/>
    <col min="14337" max="14337" width="13.5" style="26" bestFit="1" customWidth="1"/>
    <col min="14338" max="14338" width="9" style="26" customWidth="1"/>
    <col min="14339" max="14339" width="30.09765625" style="26" customWidth="1"/>
    <col min="14340" max="14340" width="11.59765625" style="26" bestFit="1" customWidth="1"/>
    <col min="14341" max="14348" width="9.69921875" style="26" customWidth="1"/>
    <col min="14349" max="14349" width="8.296875" style="26" bestFit="1" customWidth="1"/>
    <col min="14350" max="14592" width="8.09765625" style="26"/>
    <col min="14593" max="14593" width="13.5" style="26" bestFit="1" customWidth="1"/>
    <col min="14594" max="14594" width="9" style="26" customWidth="1"/>
    <col min="14595" max="14595" width="30.09765625" style="26" customWidth="1"/>
    <col min="14596" max="14596" width="11.59765625" style="26" bestFit="1" customWidth="1"/>
    <col min="14597" max="14604" width="9.69921875" style="26" customWidth="1"/>
    <col min="14605" max="14605" width="8.296875" style="26" bestFit="1" customWidth="1"/>
    <col min="14606" max="14848" width="8.09765625" style="26"/>
    <col min="14849" max="14849" width="13.5" style="26" bestFit="1" customWidth="1"/>
    <col min="14850" max="14850" width="9" style="26" customWidth="1"/>
    <col min="14851" max="14851" width="30.09765625" style="26" customWidth="1"/>
    <col min="14852" max="14852" width="11.59765625" style="26" bestFit="1" customWidth="1"/>
    <col min="14853" max="14860" width="9.69921875" style="26" customWidth="1"/>
    <col min="14861" max="14861" width="8.296875" style="26" bestFit="1" customWidth="1"/>
    <col min="14862" max="15104" width="8.09765625" style="26"/>
    <col min="15105" max="15105" width="13.5" style="26" bestFit="1" customWidth="1"/>
    <col min="15106" max="15106" width="9" style="26" customWidth="1"/>
    <col min="15107" max="15107" width="30.09765625" style="26" customWidth="1"/>
    <col min="15108" max="15108" width="11.59765625" style="26" bestFit="1" customWidth="1"/>
    <col min="15109" max="15116" width="9.69921875" style="26" customWidth="1"/>
    <col min="15117" max="15117" width="8.296875" style="26" bestFit="1" customWidth="1"/>
    <col min="15118" max="15360" width="8.09765625" style="26"/>
    <col min="15361" max="15361" width="13.5" style="26" bestFit="1" customWidth="1"/>
    <col min="15362" max="15362" width="9" style="26" customWidth="1"/>
    <col min="15363" max="15363" width="30.09765625" style="26" customWidth="1"/>
    <col min="15364" max="15364" width="11.59765625" style="26" bestFit="1" customWidth="1"/>
    <col min="15365" max="15372" width="9.69921875" style="26" customWidth="1"/>
    <col min="15373" max="15373" width="8.296875" style="26" bestFit="1" customWidth="1"/>
    <col min="15374" max="15616" width="8.09765625" style="26"/>
    <col min="15617" max="15617" width="13.5" style="26" bestFit="1" customWidth="1"/>
    <col min="15618" max="15618" width="9" style="26" customWidth="1"/>
    <col min="15619" max="15619" width="30.09765625" style="26" customWidth="1"/>
    <col min="15620" max="15620" width="11.59765625" style="26" bestFit="1" customWidth="1"/>
    <col min="15621" max="15628" width="9.69921875" style="26" customWidth="1"/>
    <col min="15629" max="15629" width="8.296875" style="26" bestFit="1" customWidth="1"/>
    <col min="15630" max="15872" width="8.09765625" style="26"/>
    <col min="15873" max="15873" width="13.5" style="26" bestFit="1" customWidth="1"/>
    <col min="15874" max="15874" width="9" style="26" customWidth="1"/>
    <col min="15875" max="15875" width="30.09765625" style="26" customWidth="1"/>
    <col min="15876" max="15876" width="11.59765625" style="26" bestFit="1" customWidth="1"/>
    <col min="15877" max="15884" width="9.69921875" style="26" customWidth="1"/>
    <col min="15885" max="15885" width="8.296875" style="26" bestFit="1" customWidth="1"/>
    <col min="15886" max="16128" width="8.09765625" style="26"/>
    <col min="16129" max="16129" width="13.5" style="26" bestFit="1" customWidth="1"/>
    <col min="16130" max="16130" width="9" style="26" customWidth="1"/>
    <col min="16131" max="16131" width="30.09765625" style="26" customWidth="1"/>
    <col min="16132" max="16132" width="11.59765625" style="26" bestFit="1" customWidth="1"/>
    <col min="16133" max="16140" width="9.69921875" style="26" customWidth="1"/>
    <col min="16141" max="16141" width="8.296875" style="26" bestFit="1" customWidth="1"/>
    <col min="16142" max="16384" width="8.09765625" style="26"/>
  </cols>
  <sheetData>
    <row r="1" spans="1:13" ht="43.5" customHeight="1" thickBot="1">
      <c r="A1" s="85" t="s">
        <v>26</v>
      </c>
      <c r="B1" s="86"/>
      <c r="C1" s="86"/>
      <c r="D1" s="23" t="s">
        <v>27</v>
      </c>
      <c r="E1" s="24" t="s">
        <v>28</v>
      </c>
      <c r="F1" s="25" t="s">
        <v>29</v>
      </c>
      <c r="G1" s="25" t="s">
        <v>30</v>
      </c>
      <c r="H1" s="25" t="s">
        <v>31</v>
      </c>
      <c r="I1" s="25" t="s">
        <v>32</v>
      </c>
      <c r="J1" s="25" t="s">
        <v>33</v>
      </c>
      <c r="K1" s="25" t="s">
        <v>34</v>
      </c>
      <c r="L1" s="23" t="s">
        <v>35</v>
      </c>
    </row>
    <row r="2" spans="1:13" ht="43.5" customHeight="1">
      <c r="A2" s="87" t="s">
        <v>36</v>
      </c>
      <c r="B2" s="78" t="s">
        <v>37</v>
      </c>
      <c r="C2" s="27" t="s">
        <v>38</v>
      </c>
      <c r="D2" s="28" t="s">
        <v>39</v>
      </c>
      <c r="E2" s="89">
        <v>119500</v>
      </c>
      <c r="F2" s="90">
        <v>57700</v>
      </c>
      <c r="G2" s="90">
        <v>65400</v>
      </c>
      <c r="H2" s="90">
        <v>82800</v>
      </c>
      <c r="I2" s="90">
        <v>129100</v>
      </c>
      <c r="J2" s="90">
        <v>189100</v>
      </c>
      <c r="K2" s="90">
        <v>259600</v>
      </c>
      <c r="L2" s="91">
        <v>667300</v>
      </c>
      <c r="M2" s="26">
        <v>8</v>
      </c>
    </row>
    <row r="3" spans="1:13" ht="43.5" customHeight="1">
      <c r="A3" s="87"/>
      <c r="B3" s="78"/>
      <c r="C3" s="27" t="s">
        <v>40</v>
      </c>
      <c r="D3" s="28" t="s">
        <v>41</v>
      </c>
      <c r="E3" s="92">
        <v>89700</v>
      </c>
      <c r="F3" s="88">
        <v>27900</v>
      </c>
      <c r="G3" s="88">
        <v>36100</v>
      </c>
      <c r="H3" s="88">
        <v>53100</v>
      </c>
      <c r="I3" s="88">
        <v>99800</v>
      </c>
      <c r="J3" s="88">
        <v>159800</v>
      </c>
      <c r="K3" s="88">
        <v>229900</v>
      </c>
      <c r="L3" s="93">
        <v>667300</v>
      </c>
    </row>
    <row r="4" spans="1:13" ht="43.5" customHeight="1">
      <c r="A4" s="87"/>
      <c r="B4" s="78"/>
      <c r="C4" s="27" t="s">
        <v>42</v>
      </c>
      <c r="D4" s="28" t="s">
        <v>43</v>
      </c>
      <c r="E4" s="89">
        <v>119500</v>
      </c>
      <c r="F4" s="90">
        <v>57700</v>
      </c>
      <c r="G4" s="90">
        <v>65400</v>
      </c>
      <c r="H4" s="90">
        <v>82800</v>
      </c>
      <c r="I4" s="90">
        <v>129100</v>
      </c>
      <c r="J4" s="90">
        <v>189100</v>
      </c>
      <c r="K4" s="99">
        <v>202400</v>
      </c>
      <c r="L4" s="91">
        <v>667300</v>
      </c>
    </row>
    <row r="5" spans="1:13" ht="43.5" customHeight="1">
      <c r="A5" s="81"/>
      <c r="B5" s="83"/>
      <c r="C5" s="30" t="s">
        <v>44</v>
      </c>
      <c r="D5" s="31" t="s">
        <v>45</v>
      </c>
      <c r="E5" s="92">
        <v>89700</v>
      </c>
      <c r="F5" s="88">
        <v>27900</v>
      </c>
      <c r="G5" s="88">
        <v>36100</v>
      </c>
      <c r="H5" s="88">
        <v>53100</v>
      </c>
      <c r="I5" s="88">
        <v>99800</v>
      </c>
      <c r="J5" s="88">
        <v>159800</v>
      </c>
      <c r="K5" s="99">
        <v>202400</v>
      </c>
      <c r="L5" s="93">
        <v>667300</v>
      </c>
      <c r="M5" s="26">
        <v>8</v>
      </c>
    </row>
    <row r="6" spans="1:13" ht="43.5" customHeight="1">
      <c r="A6" s="81"/>
      <c r="B6" s="83"/>
      <c r="C6" s="30" t="s">
        <v>46</v>
      </c>
      <c r="D6" s="31" t="s">
        <v>47</v>
      </c>
      <c r="E6" s="32"/>
      <c r="F6" s="33">
        <v>21900</v>
      </c>
      <c r="G6" s="33">
        <v>21900</v>
      </c>
      <c r="H6" s="33">
        <v>21900</v>
      </c>
      <c r="I6" s="33">
        <v>21900</v>
      </c>
      <c r="J6" s="33">
        <v>21900</v>
      </c>
      <c r="K6" s="33">
        <v>21900</v>
      </c>
      <c r="L6" s="29">
        <v>667300</v>
      </c>
      <c r="M6" s="26">
        <v>7</v>
      </c>
    </row>
    <row r="7" spans="1:13" ht="43.5" customHeight="1">
      <c r="A7" s="81"/>
      <c r="B7" s="83"/>
      <c r="C7" s="30" t="s">
        <v>48</v>
      </c>
      <c r="D7" s="31" t="s">
        <v>49</v>
      </c>
      <c r="E7" s="32"/>
      <c r="F7" s="34"/>
      <c r="G7" s="34"/>
      <c r="H7" s="34"/>
      <c r="I7" s="33">
        <v>70500</v>
      </c>
      <c r="J7" s="33">
        <v>90200</v>
      </c>
      <c r="K7" s="33">
        <v>124100</v>
      </c>
      <c r="L7" s="29">
        <v>667300</v>
      </c>
      <c r="M7" s="26">
        <v>4</v>
      </c>
    </row>
    <row r="8" spans="1:13" ht="43.5" customHeight="1">
      <c r="A8" s="81"/>
      <c r="B8" s="83"/>
      <c r="C8" s="30" t="s">
        <v>50</v>
      </c>
      <c r="D8" s="31" t="s">
        <v>51</v>
      </c>
      <c r="E8" s="32"/>
      <c r="F8" s="34"/>
      <c r="G8" s="34"/>
      <c r="H8" s="34"/>
      <c r="I8" s="33">
        <v>32000</v>
      </c>
      <c r="J8" s="33">
        <v>32000</v>
      </c>
      <c r="K8" s="33">
        <v>32000</v>
      </c>
      <c r="L8" s="29">
        <v>667300</v>
      </c>
      <c r="M8" s="26">
        <v>4</v>
      </c>
    </row>
    <row r="9" spans="1:13" ht="43.5" customHeight="1">
      <c r="A9" s="81"/>
      <c r="B9" s="83"/>
      <c r="C9" s="30" t="s">
        <v>52</v>
      </c>
      <c r="D9" s="31" t="s">
        <v>53</v>
      </c>
      <c r="E9" s="32"/>
      <c r="F9" s="34"/>
      <c r="G9" s="34"/>
      <c r="H9" s="34"/>
      <c r="I9" s="33">
        <v>55400</v>
      </c>
      <c r="J9" s="33">
        <v>75500</v>
      </c>
      <c r="K9" s="33">
        <v>109400</v>
      </c>
      <c r="L9" s="29">
        <v>667300</v>
      </c>
      <c r="M9" s="26">
        <v>4</v>
      </c>
    </row>
    <row r="10" spans="1:13" ht="43.5" customHeight="1">
      <c r="A10" s="81"/>
      <c r="B10" s="83"/>
      <c r="C10" s="30" t="s">
        <v>54</v>
      </c>
      <c r="D10" s="31" t="s">
        <v>55</v>
      </c>
      <c r="E10" s="32"/>
      <c r="F10" s="34"/>
      <c r="G10" s="34"/>
      <c r="H10" s="34"/>
      <c r="I10" s="33">
        <v>33800</v>
      </c>
      <c r="J10" s="33">
        <v>53500</v>
      </c>
      <c r="K10" s="33">
        <v>87400</v>
      </c>
      <c r="L10" s="29">
        <v>667300</v>
      </c>
      <c r="M10" s="26">
        <v>4</v>
      </c>
    </row>
    <row r="11" spans="1:13" ht="43.5" customHeight="1" thickBot="1">
      <c r="A11" s="69"/>
      <c r="B11" s="71" t="s">
        <v>56</v>
      </c>
      <c r="C11" s="71"/>
      <c r="D11" s="35" t="s">
        <v>57</v>
      </c>
      <c r="E11" s="36"/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8">
        <v>333700</v>
      </c>
      <c r="M11" s="26">
        <v>7</v>
      </c>
    </row>
    <row r="12" spans="1:13" ht="43.5" customHeight="1">
      <c r="A12" s="87" t="s">
        <v>58</v>
      </c>
      <c r="B12" s="78" t="s">
        <v>59</v>
      </c>
      <c r="C12" s="27" t="s">
        <v>60</v>
      </c>
      <c r="D12" s="28" t="s">
        <v>61</v>
      </c>
      <c r="E12" s="38"/>
      <c r="F12" s="39"/>
      <c r="G12" s="39"/>
      <c r="H12" s="90">
        <v>207000</v>
      </c>
      <c r="I12" s="90">
        <v>259200</v>
      </c>
      <c r="J12" s="90">
        <v>325000</v>
      </c>
      <c r="K12" s="90">
        <v>463300</v>
      </c>
      <c r="L12" s="91">
        <v>667300</v>
      </c>
      <c r="M12" s="26">
        <v>5</v>
      </c>
    </row>
    <row r="13" spans="1:13" ht="43.5" customHeight="1">
      <c r="A13" s="81"/>
      <c r="B13" s="83"/>
      <c r="C13" s="30" t="s">
        <v>62</v>
      </c>
      <c r="D13" s="40" t="s">
        <v>63</v>
      </c>
      <c r="E13" s="32"/>
      <c r="F13" s="34"/>
      <c r="G13" s="34"/>
      <c r="H13" s="33">
        <v>112600</v>
      </c>
      <c r="I13" s="33">
        <v>145500</v>
      </c>
      <c r="J13" s="33">
        <v>186300</v>
      </c>
      <c r="K13" s="33">
        <v>257400</v>
      </c>
      <c r="L13" s="29">
        <v>667300</v>
      </c>
      <c r="M13" s="26">
        <v>5</v>
      </c>
    </row>
    <row r="14" spans="1:13" ht="43.5" customHeight="1">
      <c r="A14" s="81"/>
      <c r="B14" s="83"/>
      <c r="C14" s="30" t="s">
        <v>64</v>
      </c>
      <c r="D14" s="40" t="s">
        <v>65</v>
      </c>
      <c r="E14" s="32"/>
      <c r="F14" s="34"/>
      <c r="G14" s="34"/>
      <c r="H14" s="33">
        <v>38100</v>
      </c>
      <c r="I14" s="33">
        <v>38100</v>
      </c>
      <c r="J14" s="33">
        <v>38100</v>
      </c>
      <c r="K14" s="33">
        <v>38100</v>
      </c>
      <c r="L14" s="29">
        <v>667300</v>
      </c>
      <c r="M14" s="26">
        <v>5</v>
      </c>
    </row>
    <row r="15" spans="1:13" ht="43.5" customHeight="1">
      <c r="A15" s="81"/>
      <c r="B15" s="83"/>
      <c r="C15" s="30" t="s">
        <v>66</v>
      </c>
      <c r="D15" s="40" t="s">
        <v>67</v>
      </c>
      <c r="E15" s="32"/>
      <c r="F15" s="34"/>
      <c r="G15" s="34"/>
      <c r="H15" s="34"/>
      <c r="I15" s="33">
        <v>77700</v>
      </c>
      <c r="J15" s="33">
        <v>99600</v>
      </c>
      <c r="K15" s="33">
        <v>157700</v>
      </c>
      <c r="L15" s="29">
        <v>667300</v>
      </c>
      <c r="M15" s="26">
        <v>4</v>
      </c>
    </row>
    <row r="16" spans="1:13" ht="43.5" customHeight="1">
      <c r="A16" s="81"/>
      <c r="B16" s="83" t="s">
        <v>68</v>
      </c>
      <c r="C16" s="30" t="s">
        <v>60</v>
      </c>
      <c r="D16" s="31" t="s">
        <v>69</v>
      </c>
      <c r="E16" s="32"/>
      <c r="F16" s="34"/>
      <c r="G16" s="34"/>
      <c r="H16" s="100">
        <v>141400</v>
      </c>
      <c r="I16" s="100">
        <v>141400</v>
      </c>
      <c r="J16" s="100">
        <v>141400</v>
      </c>
      <c r="K16" s="100">
        <v>141400</v>
      </c>
      <c r="L16" s="101">
        <v>333700</v>
      </c>
      <c r="M16" s="42">
        <v>5</v>
      </c>
    </row>
    <row r="17" spans="1:13" ht="43.5" customHeight="1">
      <c r="A17" s="81"/>
      <c r="B17" s="83"/>
      <c r="C17" s="43" t="s">
        <v>62</v>
      </c>
      <c r="D17" s="40" t="s">
        <v>63</v>
      </c>
      <c r="E17" s="32"/>
      <c r="F17" s="34"/>
      <c r="G17" s="34"/>
      <c r="H17" s="33">
        <v>112600</v>
      </c>
      <c r="I17" s="33">
        <v>145500</v>
      </c>
      <c r="J17" s="33">
        <v>136000</v>
      </c>
      <c r="K17" s="33">
        <v>136000</v>
      </c>
      <c r="L17" s="41">
        <v>333700</v>
      </c>
      <c r="M17" s="26">
        <v>5</v>
      </c>
    </row>
    <row r="18" spans="1:13" ht="43.5" customHeight="1">
      <c r="A18" s="81"/>
      <c r="B18" s="83"/>
      <c r="C18" s="30" t="s">
        <v>64</v>
      </c>
      <c r="D18" s="40" t="s">
        <v>65</v>
      </c>
      <c r="E18" s="32"/>
      <c r="F18" s="34"/>
      <c r="G18" s="34"/>
      <c r="H18" s="33">
        <v>38100</v>
      </c>
      <c r="I18" s="33">
        <v>38100</v>
      </c>
      <c r="J18" s="33">
        <v>38100</v>
      </c>
      <c r="K18" s="33">
        <v>38100</v>
      </c>
      <c r="L18" s="41">
        <v>333700</v>
      </c>
      <c r="M18" s="26">
        <v>5</v>
      </c>
    </row>
    <row r="19" spans="1:13" ht="43.5" customHeight="1" thickBot="1">
      <c r="A19" s="81"/>
      <c r="B19" s="83"/>
      <c r="C19" s="30" t="s">
        <v>70</v>
      </c>
      <c r="D19" s="31" t="s">
        <v>71</v>
      </c>
      <c r="E19" s="32"/>
      <c r="F19" s="34"/>
      <c r="G19" s="34"/>
      <c r="H19" s="34"/>
      <c r="I19" s="33">
        <v>38100</v>
      </c>
      <c r="J19" s="33">
        <v>38100</v>
      </c>
      <c r="K19" s="33">
        <v>38100</v>
      </c>
      <c r="L19" s="41">
        <v>333700</v>
      </c>
      <c r="M19" s="26">
        <v>5</v>
      </c>
    </row>
    <row r="20" spans="1:13" ht="43.5" customHeight="1">
      <c r="A20" s="75" t="s">
        <v>72</v>
      </c>
      <c r="B20" s="77" t="s">
        <v>37</v>
      </c>
      <c r="C20" s="44" t="s">
        <v>97</v>
      </c>
      <c r="D20" s="45" t="s">
        <v>73</v>
      </c>
      <c r="E20" s="102">
        <v>120800</v>
      </c>
      <c r="F20" s="102">
        <v>120800</v>
      </c>
      <c r="G20" s="102">
        <v>120800</v>
      </c>
      <c r="H20" s="102">
        <v>120800</v>
      </c>
      <c r="I20" s="102">
        <v>120800</v>
      </c>
      <c r="J20" s="102">
        <v>120800</v>
      </c>
      <c r="K20" s="102">
        <v>120800</v>
      </c>
      <c r="L20" s="94">
        <v>667300</v>
      </c>
      <c r="M20" s="26">
        <v>5</v>
      </c>
    </row>
    <row r="21" spans="1:13" ht="43.5" customHeight="1">
      <c r="A21" s="76"/>
      <c r="B21" s="78"/>
      <c r="C21" s="46" t="s">
        <v>98</v>
      </c>
      <c r="D21" s="31" t="s">
        <v>75</v>
      </c>
      <c r="E21" s="32"/>
      <c r="F21" s="33">
        <v>33100</v>
      </c>
      <c r="G21" s="33">
        <v>33100</v>
      </c>
      <c r="H21" s="33">
        <v>33100</v>
      </c>
      <c r="I21" s="33">
        <v>33100</v>
      </c>
      <c r="J21" s="33">
        <v>33100</v>
      </c>
      <c r="K21" s="33">
        <v>33100</v>
      </c>
      <c r="L21" s="47">
        <v>667300</v>
      </c>
    </row>
    <row r="22" spans="1:13" ht="43.5" customHeight="1">
      <c r="A22" s="76"/>
      <c r="B22" s="79" t="s">
        <v>56</v>
      </c>
      <c r="C22" s="48" t="s">
        <v>99</v>
      </c>
      <c r="D22" s="28" t="s">
        <v>76</v>
      </c>
      <c r="E22" s="32"/>
      <c r="F22" s="99">
        <v>120800</v>
      </c>
      <c r="G22" s="99">
        <v>120800</v>
      </c>
      <c r="H22" s="99">
        <v>120800</v>
      </c>
      <c r="I22" s="99">
        <v>120800</v>
      </c>
      <c r="J22" s="99">
        <v>120800</v>
      </c>
      <c r="K22" s="99">
        <v>120800</v>
      </c>
      <c r="L22" s="101">
        <v>333700</v>
      </c>
      <c r="M22" s="26">
        <v>5</v>
      </c>
    </row>
    <row r="23" spans="1:13" ht="43.5" customHeight="1" thickBot="1">
      <c r="A23" s="76"/>
      <c r="B23" s="79"/>
      <c r="C23" s="46" t="s">
        <v>100</v>
      </c>
      <c r="D23" s="49" t="s">
        <v>77</v>
      </c>
      <c r="E23" s="32"/>
      <c r="F23" s="50">
        <v>33100</v>
      </c>
      <c r="G23" s="50">
        <v>33100</v>
      </c>
      <c r="H23" s="50">
        <v>33100</v>
      </c>
      <c r="I23" s="50">
        <v>33100</v>
      </c>
      <c r="J23" s="50">
        <v>33100</v>
      </c>
      <c r="K23" s="50">
        <v>33100</v>
      </c>
      <c r="L23" s="41">
        <v>333700</v>
      </c>
    </row>
    <row r="24" spans="1:13" ht="43.5" customHeight="1">
      <c r="A24" s="80" t="s">
        <v>78</v>
      </c>
      <c r="B24" s="82" t="s">
        <v>79</v>
      </c>
      <c r="C24" s="51" t="s">
        <v>60</v>
      </c>
      <c r="D24" s="52" t="s">
        <v>80</v>
      </c>
      <c r="E24" s="95">
        <v>181600</v>
      </c>
      <c r="F24" s="53"/>
      <c r="G24" s="53"/>
      <c r="H24" s="96">
        <v>142800</v>
      </c>
      <c r="I24" s="96">
        <v>192400</v>
      </c>
      <c r="J24" s="96">
        <v>255800</v>
      </c>
      <c r="K24" s="96">
        <v>332400</v>
      </c>
      <c r="L24" s="94">
        <v>667300</v>
      </c>
      <c r="M24" s="26">
        <v>6</v>
      </c>
    </row>
    <row r="25" spans="1:13" ht="43.5" customHeight="1">
      <c r="A25" s="81"/>
      <c r="B25" s="83"/>
      <c r="C25" s="30" t="s">
        <v>62</v>
      </c>
      <c r="D25" s="40" t="s">
        <v>81</v>
      </c>
      <c r="E25" s="54">
        <v>181600</v>
      </c>
      <c r="F25" s="34"/>
      <c r="G25" s="34"/>
      <c r="H25" s="33">
        <v>109000</v>
      </c>
      <c r="I25" s="33">
        <v>141800</v>
      </c>
      <c r="J25" s="33">
        <v>180100</v>
      </c>
      <c r="K25" s="33">
        <v>217000</v>
      </c>
      <c r="L25" s="29">
        <v>667300</v>
      </c>
      <c r="M25" s="26">
        <v>6</v>
      </c>
    </row>
    <row r="26" spans="1:13" ht="43.5" customHeight="1">
      <c r="A26" s="81"/>
      <c r="B26" s="83"/>
      <c r="C26" s="30" t="s">
        <v>74</v>
      </c>
      <c r="D26" s="31" t="s">
        <v>82</v>
      </c>
      <c r="E26" s="32"/>
      <c r="F26" s="34"/>
      <c r="G26" s="34"/>
      <c r="H26" s="33">
        <v>23500</v>
      </c>
      <c r="I26" s="33">
        <v>23500</v>
      </c>
      <c r="J26" s="33">
        <v>23500</v>
      </c>
      <c r="K26" s="33">
        <v>23500</v>
      </c>
      <c r="L26" s="29">
        <v>667300</v>
      </c>
      <c r="M26" s="26">
        <v>5</v>
      </c>
    </row>
    <row r="27" spans="1:13" ht="43.5" customHeight="1">
      <c r="A27" s="81"/>
      <c r="B27" s="83" t="s">
        <v>83</v>
      </c>
      <c r="C27" s="43" t="s">
        <v>60</v>
      </c>
      <c r="D27" s="40" t="s">
        <v>84</v>
      </c>
      <c r="E27" s="32"/>
      <c r="F27" s="34"/>
      <c r="G27" s="34"/>
      <c r="H27" s="100">
        <v>85400</v>
      </c>
      <c r="I27" s="100">
        <v>85400</v>
      </c>
      <c r="J27" s="100">
        <v>85400</v>
      </c>
      <c r="K27" s="100">
        <v>85400</v>
      </c>
      <c r="L27" s="101">
        <v>333700</v>
      </c>
      <c r="M27" s="26">
        <v>5</v>
      </c>
    </row>
    <row r="28" spans="1:13" ht="43.5" customHeight="1">
      <c r="A28" s="81"/>
      <c r="B28" s="83"/>
      <c r="C28" s="30" t="s">
        <v>62</v>
      </c>
      <c r="D28" s="40" t="s">
        <v>85</v>
      </c>
      <c r="E28" s="32"/>
      <c r="F28" s="34"/>
      <c r="G28" s="34"/>
      <c r="H28" s="33">
        <v>85400</v>
      </c>
      <c r="I28" s="33">
        <v>85400</v>
      </c>
      <c r="J28" s="33">
        <v>85400</v>
      </c>
      <c r="K28" s="33">
        <v>85400</v>
      </c>
      <c r="L28" s="41">
        <v>333700</v>
      </c>
      <c r="M28" s="26">
        <v>5</v>
      </c>
    </row>
    <row r="29" spans="1:13" ht="43.5" customHeight="1" thickBot="1">
      <c r="A29" s="69"/>
      <c r="B29" s="84"/>
      <c r="C29" s="55" t="s">
        <v>86</v>
      </c>
      <c r="D29" s="35" t="s">
        <v>82</v>
      </c>
      <c r="E29" s="36"/>
      <c r="F29" s="56"/>
      <c r="G29" s="56"/>
      <c r="H29" s="57">
        <v>23500</v>
      </c>
      <c r="I29" s="57">
        <v>23500</v>
      </c>
      <c r="J29" s="57">
        <v>23500</v>
      </c>
      <c r="K29" s="57">
        <v>23500</v>
      </c>
      <c r="L29" s="37">
        <v>333700</v>
      </c>
      <c r="M29" s="26">
        <v>5</v>
      </c>
    </row>
    <row r="30" spans="1:13" ht="43.5" customHeight="1">
      <c r="A30" s="68" t="s">
        <v>87</v>
      </c>
      <c r="B30" s="70" t="s">
        <v>88</v>
      </c>
      <c r="C30" s="70"/>
      <c r="D30" s="58" t="s">
        <v>89</v>
      </c>
      <c r="E30" s="38"/>
      <c r="F30" s="39"/>
      <c r="G30" s="39"/>
      <c r="H30" s="39"/>
      <c r="I30" s="39"/>
      <c r="J30" s="39"/>
      <c r="K30" s="39"/>
      <c r="L30" s="29">
        <v>840700</v>
      </c>
      <c r="M30" s="26">
        <v>1</v>
      </c>
    </row>
    <row r="31" spans="1:13" ht="43.5" customHeight="1" thickBot="1">
      <c r="A31" s="69"/>
      <c r="B31" s="71" t="s">
        <v>90</v>
      </c>
      <c r="C31" s="71"/>
      <c r="D31" s="59" t="s">
        <v>91</v>
      </c>
      <c r="E31" s="36"/>
      <c r="F31" s="56"/>
      <c r="G31" s="56"/>
      <c r="H31" s="56"/>
      <c r="I31" s="56"/>
      <c r="J31" s="56"/>
      <c r="K31" s="56"/>
      <c r="L31" s="37">
        <v>337300</v>
      </c>
      <c r="M31" s="26">
        <v>1</v>
      </c>
    </row>
    <row r="32" spans="1:13" s="63" customFormat="1" ht="43.5" customHeight="1" thickBot="1">
      <c r="A32" s="72" t="s">
        <v>92</v>
      </c>
      <c r="B32" s="73"/>
      <c r="C32" s="73"/>
      <c r="D32" s="74"/>
      <c r="E32" s="60"/>
      <c r="F32" s="61">
        <v>104730</v>
      </c>
      <c r="G32" s="61">
        <v>166920</v>
      </c>
      <c r="H32" s="61">
        <v>196160</v>
      </c>
      <c r="I32" s="61">
        <v>269310</v>
      </c>
      <c r="J32" s="61">
        <v>308060</v>
      </c>
      <c r="K32" s="61">
        <v>360650</v>
      </c>
      <c r="L32" s="62">
        <v>360650</v>
      </c>
      <c r="M32" s="63">
        <f>SUM(M2:M31)</f>
        <v>129</v>
      </c>
    </row>
    <row r="36" spans="5:6" ht="43.5" customHeight="1">
      <c r="E36" s="26" t="s">
        <v>93</v>
      </c>
      <c r="F36" s="64">
        <v>0.5</v>
      </c>
    </row>
    <row r="37" spans="5:6" ht="43.5" customHeight="1">
      <c r="E37" s="26" t="s">
        <v>94</v>
      </c>
      <c r="F37" s="64">
        <v>0.2</v>
      </c>
    </row>
    <row r="38" spans="5:6" ht="43.5" customHeight="1">
      <c r="E38" s="26" t="s">
        <v>95</v>
      </c>
      <c r="F38" s="64">
        <v>0.2</v>
      </c>
    </row>
    <row r="39" spans="5:6" ht="43.5" customHeight="1">
      <c r="E39" s="26" t="s">
        <v>96</v>
      </c>
      <c r="F39" s="64">
        <v>0.1</v>
      </c>
    </row>
  </sheetData>
  <mergeCells count="17">
    <mergeCell ref="A1:C1"/>
    <mergeCell ref="A2:A11"/>
    <mergeCell ref="B2:B10"/>
    <mergeCell ref="B11:C11"/>
    <mergeCell ref="A12:A19"/>
    <mergeCell ref="B12:B15"/>
    <mergeCell ref="B16:B19"/>
    <mergeCell ref="A30:A31"/>
    <mergeCell ref="B30:C30"/>
    <mergeCell ref="B31:C31"/>
    <mergeCell ref="A32:D32"/>
    <mergeCell ref="A20:A23"/>
    <mergeCell ref="B20:B21"/>
    <mergeCell ref="B22:B23"/>
    <mergeCell ref="A24:A29"/>
    <mergeCell ref="B24:B26"/>
    <mergeCell ref="B27:B29"/>
  </mergeCells>
  <phoneticPr fontId="2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4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150401報酬単価</vt:lpstr>
      <vt:lpstr>150401国庫負担基準</vt:lpstr>
      <vt:lpstr>Graph1</vt:lpstr>
      <vt:lpstr>'150401国庫負担基準'!Print_Area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ikeda</dc:creator>
  <cp:lastModifiedBy>ikeda</cp:lastModifiedBy>
  <dcterms:created xsi:type="dcterms:W3CDTF">2015-08-03T04:26:16Z</dcterms:created>
  <dcterms:modified xsi:type="dcterms:W3CDTF">2016-01-05T11:46:50Z</dcterms:modified>
</cp:coreProperties>
</file>